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F:\Hencz_etal_kvarc\Revision\"/>
    </mc:Choice>
  </mc:AlternateContent>
  <xr:revisionPtr revIDLastSave="0" documentId="13_ncr:1_{C66F8303-CE70-4082-82B9-AFD3E91C1C63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Evaluation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97" i="6" l="1"/>
  <c r="R196" i="6"/>
  <c r="R195" i="6"/>
  <c r="R194" i="6"/>
  <c r="R193" i="6"/>
  <c r="R155" i="6"/>
  <c r="R154" i="6"/>
  <c r="R153" i="6"/>
  <c r="R152" i="6"/>
  <c r="R151" i="6"/>
  <c r="R113" i="6"/>
  <c r="R112" i="6"/>
  <c r="R110" i="6"/>
  <c r="R109" i="6"/>
  <c r="R111" i="6"/>
  <c r="R81" i="6"/>
  <c r="R80" i="6"/>
  <c r="R79" i="6"/>
  <c r="R78" i="6"/>
  <c r="R77" i="6"/>
  <c r="R159" i="6"/>
  <c r="R160" i="6"/>
  <c r="R161" i="6"/>
  <c r="R162" i="6"/>
  <c r="R163" i="6"/>
  <c r="R164" i="6"/>
  <c r="R165" i="6"/>
  <c r="R166" i="6"/>
  <c r="R167" i="6"/>
  <c r="R168" i="6"/>
  <c r="R169" i="6"/>
  <c r="R170" i="6"/>
  <c r="R171" i="6"/>
  <c r="R172" i="6"/>
  <c r="R173" i="6"/>
  <c r="R174" i="6"/>
  <c r="R175" i="6"/>
  <c r="R176" i="6"/>
  <c r="R177" i="6"/>
  <c r="R178" i="6"/>
  <c r="R179" i="6"/>
  <c r="R180" i="6"/>
  <c r="R181" i="6"/>
  <c r="R182" i="6"/>
  <c r="R183" i="6"/>
  <c r="R184" i="6"/>
  <c r="R185" i="6"/>
  <c r="R186" i="6"/>
  <c r="R187" i="6"/>
  <c r="R188" i="6"/>
  <c r="R189" i="6"/>
  <c r="R190" i="6"/>
  <c r="R191" i="6"/>
  <c r="R158" i="6"/>
  <c r="R117" i="6"/>
  <c r="R118" i="6"/>
  <c r="R119" i="6"/>
  <c r="R120" i="6"/>
  <c r="R121" i="6"/>
  <c r="R122" i="6"/>
  <c r="R123" i="6"/>
  <c r="R124" i="6"/>
  <c r="R125" i="6"/>
  <c r="R126" i="6"/>
  <c r="R127" i="6"/>
  <c r="R128" i="6"/>
  <c r="R129" i="6"/>
  <c r="R130" i="6"/>
  <c r="R131" i="6"/>
  <c r="R132" i="6"/>
  <c r="R133" i="6"/>
  <c r="R134" i="6"/>
  <c r="R135" i="6"/>
  <c r="R136" i="6"/>
  <c r="R137" i="6"/>
  <c r="R138" i="6"/>
  <c r="R139" i="6"/>
  <c r="R140" i="6"/>
  <c r="R141" i="6"/>
  <c r="R142" i="6"/>
  <c r="R143" i="6"/>
  <c r="R144" i="6"/>
  <c r="R145" i="6"/>
  <c r="R146" i="6"/>
  <c r="R147" i="6"/>
  <c r="R148" i="6"/>
  <c r="R149" i="6"/>
  <c r="R116" i="6"/>
  <c r="R85" i="6"/>
  <c r="R86" i="6"/>
  <c r="R87" i="6"/>
  <c r="R88" i="6"/>
  <c r="R89" i="6"/>
  <c r="R90" i="6"/>
  <c r="R91" i="6"/>
  <c r="R92" i="6"/>
  <c r="R93" i="6"/>
  <c r="R94" i="6"/>
  <c r="R95" i="6"/>
  <c r="R96" i="6"/>
  <c r="R97" i="6"/>
  <c r="R98" i="6"/>
  <c r="R99" i="6"/>
  <c r="R100" i="6"/>
  <c r="R101" i="6"/>
  <c r="R102" i="6"/>
  <c r="R103" i="6"/>
  <c r="R104" i="6"/>
  <c r="R105" i="6"/>
  <c r="R106" i="6"/>
  <c r="R107" i="6"/>
  <c r="R84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45" i="6"/>
  <c r="R6" i="6"/>
  <c r="R7" i="6"/>
  <c r="R8" i="6"/>
  <c r="R9" i="6"/>
  <c r="R10" i="6"/>
  <c r="R11" i="6"/>
  <c r="R41" i="6"/>
  <c r="R42" i="6" s="1"/>
  <c r="R39" i="6"/>
  <c r="R40" i="6"/>
  <c r="R38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12" i="6"/>
  <c r="D191" i="6" l="1"/>
  <c r="D190" i="6"/>
  <c r="AD190" i="6" s="1"/>
  <c r="AE190" i="6" s="1"/>
  <c r="D189" i="6"/>
  <c r="N189" i="6" s="1"/>
  <c r="O189" i="6" s="1"/>
  <c r="D188" i="6"/>
  <c r="AF188" i="6" s="1"/>
  <c r="AG188" i="6" s="1"/>
  <c r="D187" i="6"/>
  <c r="P187" i="6" s="1"/>
  <c r="Q187" i="6" s="1"/>
  <c r="D186" i="6"/>
  <c r="AD186" i="6" s="1"/>
  <c r="AE186" i="6" s="1"/>
  <c r="D185" i="6"/>
  <c r="AF185" i="6" s="1"/>
  <c r="AG185" i="6" s="1"/>
  <c r="D184" i="6"/>
  <c r="AD184" i="6" s="1"/>
  <c r="AE184" i="6" s="1"/>
  <c r="D183" i="6"/>
  <c r="D182" i="6"/>
  <c r="AD182" i="6" s="1"/>
  <c r="AE182" i="6" s="1"/>
  <c r="D181" i="6"/>
  <c r="N181" i="6" s="1"/>
  <c r="O181" i="6" s="1"/>
  <c r="D180" i="6"/>
  <c r="AF180" i="6" s="1"/>
  <c r="AG180" i="6" s="1"/>
  <c r="D179" i="6"/>
  <c r="N179" i="6" s="1"/>
  <c r="O179" i="6" s="1"/>
  <c r="D178" i="6"/>
  <c r="N178" i="6" s="1"/>
  <c r="O178" i="6" s="1"/>
  <c r="D177" i="6"/>
  <c r="AD177" i="6" s="1"/>
  <c r="AE177" i="6" s="1"/>
  <c r="D176" i="6"/>
  <c r="P176" i="6" s="1"/>
  <c r="Q176" i="6" s="1"/>
  <c r="D175" i="6"/>
  <c r="D174" i="6"/>
  <c r="AD174" i="6" s="1"/>
  <c r="AE174" i="6" s="1"/>
  <c r="D173" i="6"/>
  <c r="N173" i="6" s="1"/>
  <c r="O173" i="6" s="1"/>
  <c r="D172" i="6"/>
  <c r="AF172" i="6" s="1"/>
  <c r="AG172" i="6" s="1"/>
  <c r="D171" i="6"/>
  <c r="N171" i="6" s="1"/>
  <c r="O171" i="6" s="1"/>
  <c r="D170" i="6"/>
  <c r="N170" i="6" s="1"/>
  <c r="O170" i="6" s="1"/>
  <c r="D169" i="6"/>
  <c r="AD169" i="6" s="1"/>
  <c r="D168" i="6"/>
  <c r="N168" i="6" s="1"/>
  <c r="O168" i="6" s="1"/>
  <c r="D167" i="6"/>
  <c r="D166" i="6"/>
  <c r="AF166" i="6" s="1"/>
  <c r="AG166" i="6" s="1"/>
  <c r="D165" i="6"/>
  <c r="AF165" i="6" s="1"/>
  <c r="AG165" i="6" s="1"/>
  <c r="D164" i="6"/>
  <c r="N164" i="6" s="1"/>
  <c r="O164" i="6" s="1"/>
  <c r="D163" i="6"/>
  <c r="D162" i="6"/>
  <c r="AD162" i="6" s="1"/>
  <c r="AE162" i="6" s="1"/>
  <c r="D161" i="6"/>
  <c r="AF161" i="6" s="1"/>
  <c r="AG161" i="6" s="1"/>
  <c r="D160" i="6"/>
  <c r="D159" i="6"/>
  <c r="N159" i="6" s="1"/>
  <c r="O159" i="6" s="1"/>
  <c r="D158" i="6"/>
  <c r="AD158" i="6" s="1"/>
  <c r="AE158" i="6" s="1"/>
  <c r="AD159" i="6" l="1"/>
  <c r="AE159" i="6" s="1"/>
  <c r="AD161" i="6"/>
  <c r="AE161" i="6" s="1"/>
  <c r="AF159" i="6"/>
  <c r="AG159" i="6" s="1"/>
  <c r="AF174" i="6"/>
  <c r="AG174" i="6" s="1"/>
  <c r="AD181" i="6"/>
  <c r="AE181" i="6" s="1"/>
  <c r="AF177" i="6"/>
  <c r="AG177" i="6" s="1"/>
  <c r="AF190" i="6"/>
  <c r="AG190" i="6" s="1"/>
  <c r="AF179" i="6"/>
  <c r="AG179" i="6" s="1"/>
  <c r="N187" i="6"/>
  <c r="O187" i="6" s="1"/>
  <c r="AF187" i="6"/>
  <c r="AG187" i="6" s="1"/>
  <c r="AD173" i="6"/>
  <c r="AE173" i="6" s="1"/>
  <c r="AD178" i="6"/>
  <c r="AE178" i="6" s="1"/>
  <c r="P184" i="6"/>
  <c r="Q184" i="6" s="1"/>
  <c r="P161" i="6"/>
  <c r="Q161" i="6" s="1"/>
  <c r="AF184" i="6"/>
  <c r="AG184" i="6" s="1"/>
  <c r="AD164" i="6"/>
  <c r="AE164" i="6" s="1"/>
  <c r="AF164" i="6"/>
  <c r="AG164" i="6" s="1"/>
  <c r="AD170" i="6"/>
  <c r="AE170" i="6" s="1"/>
  <c r="AD187" i="6"/>
  <c r="AE187" i="6" s="1"/>
  <c r="P165" i="6"/>
  <c r="Q165" i="6" s="1"/>
  <c r="AF171" i="6"/>
  <c r="AG171" i="6" s="1"/>
  <c r="N177" i="6"/>
  <c r="O177" i="6" s="1"/>
  <c r="P159" i="6"/>
  <c r="Q159" i="6" s="1"/>
  <c r="P177" i="6"/>
  <c r="Q177" i="6" s="1"/>
  <c r="AD185" i="6"/>
  <c r="AE185" i="6" s="1"/>
  <c r="P164" i="6"/>
  <c r="Q164" i="6" s="1"/>
  <c r="P168" i="6"/>
  <c r="Q168" i="6" s="1"/>
  <c r="AF169" i="6"/>
  <c r="AG169" i="6" s="1"/>
  <c r="P171" i="6"/>
  <c r="Q171" i="6" s="1"/>
  <c r="AD176" i="6"/>
  <c r="AE176" i="6" s="1"/>
  <c r="P179" i="6"/>
  <c r="Q179" i="6" s="1"/>
  <c r="AD189" i="6"/>
  <c r="AE189" i="6" s="1"/>
  <c r="AD168" i="6"/>
  <c r="AE168" i="6" s="1"/>
  <c r="N186" i="6"/>
  <c r="O186" i="6" s="1"/>
  <c r="AD171" i="6"/>
  <c r="AE171" i="6" s="1"/>
  <c r="AF176" i="6"/>
  <c r="AG176" i="6" s="1"/>
  <c r="AD179" i="6"/>
  <c r="AE179" i="6" s="1"/>
  <c r="N185" i="6"/>
  <c r="O185" i="6" s="1"/>
  <c r="N176" i="6"/>
  <c r="O176" i="6" s="1"/>
  <c r="P162" i="6"/>
  <c r="Q162" i="6" s="1"/>
  <c r="N161" i="6"/>
  <c r="O161" i="6" s="1"/>
  <c r="AF162" i="6"/>
  <c r="AG162" i="6" s="1"/>
  <c r="P166" i="6"/>
  <c r="AF168" i="6"/>
  <c r="AG168" i="6" s="1"/>
  <c r="N184" i="6"/>
  <c r="O184" i="6" s="1"/>
  <c r="P185" i="6"/>
  <c r="Q185" i="6" s="1"/>
  <c r="P190" i="6"/>
  <c r="Q190" i="6" s="1"/>
  <c r="N169" i="6"/>
  <c r="O169" i="6" s="1"/>
  <c r="P182" i="6"/>
  <c r="Q182" i="6" s="1"/>
  <c r="P169" i="6"/>
  <c r="Q169" i="6" s="1"/>
  <c r="N165" i="6"/>
  <c r="O165" i="6" s="1"/>
  <c r="N172" i="6"/>
  <c r="O172" i="6" s="1"/>
  <c r="P174" i="6"/>
  <c r="Q174" i="6" s="1"/>
  <c r="AF182" i="6"/>
  <c r="AG182" i="6" s="1"/>
  <c r="AE169" i="6"/>
  <c r="P158" i="6"/>
  <c r="Q158" i="6" s="1"/>
  <c r="AF158" i="6"/>
  <c r="AG158" i="6" s="1"/>
  <c r="N160" i="6"/>
  <c r="O160" i="6" s="1"/>
  <c r="AD160" i="6"/>
  <c r="AE160" i="6" s="1"/>
  <c r="N167" i="6"/>
  <c r="O167" i="6" s="1"/>
  <c r="AD167" i="6"/>
  <c r="AE167" i="6" s="1"/>
  <c r="P173" i="6"/>
  <c r="Q173" i="6" s="1"/>
  <c r="AF173" i="6"/>
  <c r="AG173" i="6" s="1"/>
  <c r="N175" i="6"/>
  <c r="O175" i="6" s="1"/>
  <c r="AD175" i="6"/>
  <c r="AE175" i="6" s="1"/>
  <c r="P181" i="6"/>
  <c r="Q181" i="6" s="1"/>
  <c r="AF181" i="6"/>
  <c r="AG181" i="6" s="1"/>
  <c r="N183" i="6"/>
  <c r="O183" i="6" s="1"/>
  <c r="AD183" i="6"/>
  <c r="AE183" i="6" s="1"/>
  <c r="P189" i="6"/>
  <c r="Q189" i="6" s="1"/>
  <c r="AF189" i="6"/>
  <c r="AG189" i="6" s="1"/>
  <c r="N191" i="6"/>
  <c r="O191" i="6" s="1"/>
  <c r="AD191" i="6"/>
  <c r="AE191" i="6" s="1"/>
  <c r="AD163" i="6"/>
  <c r="AE163" i="6" s="1"/>
  <c r="P163" i="6"/>
  <c r="Q163" i="6" s="1"/>
  <c r="AF163" i="6"/>
  <c r="AG163" i="6" s="1"/>
  <c r="AD165" i="6"/>
  <c r="AE165" i="6" s="1"/>
  <c r="P170" i="6"/>
  <c r="Q170" i="6" s="1"/>
  <c r="AF170" i="6"/>
  <c r="AG170" i="6" s="1"/>
  <c r="AD172" i="6"/>
  <c r="AE172" i="6" s="1"/>
  <c r="P178" i="6"/>
  <c r="Q178" i="6" s="1"/>
  <c r="AF178" i="6"/>
  <c r="AG178" i="6" s="1"/>
  <c r="N180" i="6"/>
  <c r="O180" i="6" s="1"/>
  <c r="AD180" i="6"/>
  <c r="AE180" i="6" s="1"/>
  <c r="P186" i="6"/>
  <c r="Q186" i="6" s="1"/>
  <c r="AF186" i="6"/>
  <c r="AG186" i="6" s="1"/>
  <c r="N188" i="6"/>
  <c r="O188" i="6" s="1"/>
  <c r="AD188" i="6"/>
  <c r="AE188" i="6" s="1"/>
  <c r="N158" i="6"/>
  <c r="O158" i="6" s="1"/>
  <c r="N163" i="6"/>
  <c r="O163" i="6" s="1"/>
  <c r="P160" i="6"/>
  <c r="Q160" i="6" s="1"/>
  <c r="AF160" i="6"/>
  <c r="AG160" i="6" s="1"/>
  <c r="N162" i="6"/>
  <c r="O162" i="6" s="1"/>
  <c r="P167" i="6"/>
  <c r="Q167" i="6" s="1"/>
  <c r="AF167" i="6"/>
  <c r="AG167" i="6" s="1"/>
  <c r="P175" i="6"/>
  <c r="Q175" i="6" s="1"/>
  <c r="AF175" i="6"/>
  <c r="AG175" i="6" s="1"/>
  <c r="P183" i="6"/>
  <c r="Q183" i="6" s="1"/>
  <c r="AF183" i="6"/>
  <c r="AG183" i="6" s="1"/>
  <c r="P191" i="6"/>
  <c r="Q191" i="6" s="1"/>
  <c r="AF191" i="6"/>
  <c r="AG191" i="6" s="1"/>
  <c r="AD166" i="6"/>
  <c r="AE166" i="6" s="1"/>
  <c r="P172" i="6"/>
  <c r="Q172" i="6" s="1"/>
  <c r="N174" i="6"/>
  <c r="O174" i="6" s="1"/>
  <c r="P180" i="6"/>
  <c r="Q180" i="6" s="1"/>
  <c r="N182" i="6"/>
  <c r="O182" i="6" s="1"/>
  <c r="P188" i="6"/>
  <c r="Q188" i="6" s="1"/>
  <c r="N190" i="6"/>
  <c r="O190" i="6" s="1"/>
  <c r="D149" i="6"/>
  <c r="AD149" i="6" s="1"/>
  <c r="AE149" i="6" s="1"/>
  <c r="D148" i="6"/>
  <c r="D147" i="6"/>
  <c r="AF147" i="6" s="1"/>
  <c r="AG147" i="6" s="1"/>
  <c r="D146" i="6"/>
  <c r="P146" i="6" s="1"/>
  <c r="Q146" i="6" s="1"/>
  <c r="D145" i="6"/>
  <c r="AD145" i="6" s="1"/>
  <c r="AE145" i="6" s="1"/>
  <c r="D144" i="6"/>
  <c r="D143" i="6"/>
  <c r="AD143" i="6" s="1"/>
  <c r="AE143" i="6" s="1"/>
  <c r="D142" i="6"/>
  <c r="AD142" i="6" s="1"/>
  <c r="AE142" i="6" s="1"/>
  <c r="D141" i="6"/>
  <c r="AD141" i="6" s="1"/>
  <c r="AE141" i="6" s="1"/>
  <c r="D140" i="6"/>
  <c r="AF140" i="6" s="1"/>
  <c r="AG140" i="6" s="1"/>
  <c r="D139" i="6"/>
  <c r="AD139" i="6" s="1"/>
  <c r="AE139" i="6" s="1"/>
  <c r="D138" i="6"/>
  <c r="AD138" i="6" s="1"/>
  <c r="AE138" i="6" s="1"/>
  <c r="D137" i="6"/>
  <c r="AD137" i="6" s="1"/>
  <c r="AE137" i="6" s="1"/>
  <c r="D136" i="6"/>
  <c r="AF136" i="6" s="1"/>
  <c r="AG136" i="6" s="1"/>
  <c r="D135" i="6"/>
  <c r="AD135" i="6" s="1"/>
  <c r="AE135" i="6" s="1"/>
  <c r="D134" i="6"/>
  <c r="AD134" i="6" s="1"/>
  <c r="AE134" i="6" s="1"/>
  <c r="D133" i="6"/>
  <c r="AD133" i="6" s="1"/>
  <c r="AE133" i="6" s="1"/>
  <c r="D132" i="6"/>
  <c r="AF132" i="6" s="1"/>
  <c r="AG132" i="6" s="1"/>
  <c r="D131" i="6"/>
  <c r="AF131" i="6" s="1"/>
  <c r="AG131" i="6" s="1"/>
  <c r="D130" i="6"/>
  <c r="P130" i="6" s="1"/>
  <c r="Q130" i="6" s="1"/>
  <c r="D129" i="6"/>
  <c r="AD129" i="6" s="1"/>
  <c r="AE129" i="6" s="1"/>
  <c r="D128" i="6"/>
  <c r="P128" i="6" s="1"/>
  <c r="Q128" i="6" s="1"/>
  <c r="D127" i="6"/>
  <c r="AD127" i="6" s="1"/>
  <c r="AE127" i="6" s="1"/>
  <c r="D126" i="6"/>
  <c r="AD126" i="6" s="1"/>
  <c r="AE126" i="6" s="1"/>
  <c r="D125" i="6"/>
  <c r="AF125" i="6" s="1"/>
  <c r="AG125" i="6" s="1"/>
  <c r="D124" i="6"/>
  <c r="P124" i="6" s="1"/>
  <c r="Q124" i="6" s="1"/>
  <c r="D123" i="6"/>
  <c r="AD123" i="6" s="1"/>
  <c r="AE123" i="6" s="1"/>
  <c r="D122" i="6"/>
  <c r="AF122" i="6" s="1"/>
  <c r="AG122" i="6" s="1"/>
  <c r="D121" i="6"/>
  <c r="AF121" i="6" s="1"/>
  <c r="AG121" i="6" s="1"/>
  <c r="D120" i="6"/>
  <c r="P120" i="6" s="1"/>
  <c r="Q120" i="6" s="1"/>
  <c r="D119" i="6"/>
  <c r="AD119" i="6" s="1"/>
  <c r="AE119" i="6" s="1"/>
  <c r="D118" i="6"/>
  <c r="AD118" i="6" s="1"/>
  <c r="AE118" i="6" s="1"/>
  <c r="D117" i="6"/>
  <c r="AF117" i="6" s="1"/>
  <c r="AG117" i="6" s="1"/>
  <c r="D116" i="6"/>
  <c r="P116" i="6" s="1"/>
  <c r="AD125" i="6" l="1"/>
  <c r="AE125" i="6" s="1"/>
  <c r="P121" i="6"/>
  <c r="Q121" i="6" s="1"/>
  <c r="AF143" i="6"/>
  <c r="AG143" i="6" s="1"/>
  <c r="P125" i="6"/>
  <c r="Q125" i="6" s="1"/>
  <c r="AD128" i="6"/>
  <c r="AE128" i="6" s="1"/>
  <c r="AF128" i="6"/>
  <c r="AG128" i="6" s="1"/>
  <c r="P134" i="6"/>
  <c r="Q134" i="6" s="1"/>
  <c r="AF123" i="6"/>
  <c r="AG123" i="6" s="1"/>
  <c r="P118" i="6"/>
  <c r="Q118" i="6" s="1"/>
  <c r="AF134" i="6"/>
  <c r="AG134" i="6" s="1"/>
  <c r="AG195" i="6"/>
  <c r="Q196" i="6"/>
  <c r="AD130" i="6"/>
  <c r="AE130" i="6" s="1"/>
  <c r="P143" i="6"/>
  <c r="Q143" i="6" s="1"/>
  <c r="P131" i="6"/>
  <c r="Q131" i="6" s="1"/>
  <c r="N146" i="6"/>
  <c r="O146" i="6" s="1"/>
  <c r="N117" i="6"/>
  <c r="O117" i="6" s="1"/>
  <c r="N122" i="6"/>
  <c r="O122" i="6" s="1"/>
  <c r="N131" i="6"/>
  <c r="O131" i="6" s="1"/>
  <c r="AD120" i="6"/>
  <c r="AE120" i="6" s="1"/>
  <c r="AF142" i="6"/>
  <c r="AG142" i="6" s="1"/>
  <c r="AD117" i="6"/>
  <c r="AE117" i="6" s="1"/>
  <c r="AF120" i="6"/>
  <c r="AG120" i="6" s="1"/>
  <c r="N126" i="6"/>
  <c r="O126" i="6" s="1"/>
  <c r="N129" i="6"/>
  <c r="O129" i="6" s="1"/>
  <c r="AD131" i="6"/>
  <c r="AE131" i="6" s="1"/>
  <c r="AD146" i="6"/>
  <c r="AE146" i="6" s="1"/>
  <c r="P122" i="6"/>
  <c r="Q122" i="6" s="1"/>
  <c r="P126" i="6"/>
  <c r="Q126" i="6" s="1"/>
  <c r="P117" i="6"/>
  <c r="Q117" i="6" s="1"/>
  <c r="N118" i="6"/>
  <c r="O118" i="6" s="1"/>
  <c r="N121" i="6"/>
  <c r="O121" i="6" s="1"/>
  <c r="AF126" i="6"/>
  <c r="AG126" i="6" s="1"/>
  <c r="AF146" i="6"/>
  <c r="AG146" i="6" s="1"/>
  <c r="AF118" i="6"/>
  <c r="AG118" i="6" s="1"/>
  <c r="AD121" i="6"/>
  <c r="AE121" i="6" s="1"/>
  <c r="N125" i="6"/>
  <c r="O125" i="6" s="1"/>
  <c r="AF130" i="6"/>
  <c r="AG130" i="6" s="1"/>
  <c r="N134" i="6"/>
  <c r="O134" i="6" s="1"/>
  <c r="AD124" i="6"/>
  <c r="AE124" i="6" s="1"/>
  <c r="AF127" i="6"/>
  <c r="AG127" i="6" s="1"/>
  <c r="AF138" i="6"/>
  <c r="AG138" i="6" s="1"/>
  <c r="AD116" i="6"/>
  <c r="AE116" i="6" s="1"/>
  <c r="AF116" i="6"/>
  <c r="AF124" i="6"/>
  <c r="AG124" i="6" s="1"/>
  <c r="N142" i="6"/>
  <c r="O142" i="6" s="1"/>
  <c r="N149" i="6"/>
  <c r="O149" i="6" s="1"/>
  <c r="N123" i="6"/>
  <c r="O123" i="6" s="1"/>
  <c r="N120" i="6"/>
  <c r="O120" i="6" s="1"/>
  <c r="P123" i="6"/>
  <c r="Q123" i="6" s="1"/>
  <c r="N128" i="6"/>
  <c r="O128" i="6" s="1"/>
  <c r="N130" i="6"/>
  <c r="O130" i="6" s="1"/>
  <c r="N137" i="6"/>
  <c r="O137" i="6" s="1"/>
  <c r="P139" i="6"/>
  <c r="Q139" i="6" s="1"/>
  <c r="P142" i="6"/>
  <c r="Q142" i="6" s="1"/>
  <c r="N119" i="6"/>
  <c r="O119" i="6" s="1"/>
  <c r="AF119" i="6"/>
  <c r="AG119" i="6" s="1"/>
  <c r="AF139" i="6"/>
  <c r="AG139" i="6" s="1"/>
  <c r="AF193" i="6"/>
  <c r="AG193" i="6"/>
  <c r="N133" i="6"/>
  <c r="O133" i="6" s="1"/>
  <c r="N127" i="6"/>
  <c r="O127" i="6" s="1"/>
  <c r="N135" i="6"/>
  <c r="O135" i="6" s="1"/>
  <c r="N138" i="6"/>
  <c r="O138" i="6" s="1"/>
  <c r="N145" i="6"/>
  <c r="O145" i="6" s="1"/>
  <c r="N116" i="6"/>
  <c r="O116" i="6" s="1"/>
  <c r="P119" i="6"/>
  <c r="Q119" i="6" s="1"/>
  <c r="AD122" i="6"/>
  <c r="AE122" i="6" s="1"/>
  <c r="N124" i="6"/>
  <c r="O124" i="6" s="1"/>
  <c r="P127" i="6"/>
  <c r="Q127" i="6" s="1"/>
  <c r="P135" i="6"/>
  <c r="Q135" i="6" s="1"/>
  <c r="P138" i="6"/>
  <c r="Q138" i="6" s="1"/>
  <c r="N141" i="6"/>
  <c r="O141" i="6" s="1"/>
  <c r="AF135" i="6"/>
  <c r="AG135" i="6" s="1"/>
  <c r="AG194" i="6"/>
  <c r="O195" i="6"/>
  <c r="O193" i="6"/>
  <c r="O196" i="6"/>
  <c r="O194" i="6"/>
  <c r="AG196" i="6"/>
  <c r="Q195" i="6"/>
  <c r="N195" i="6"/>
  <c r="AD194" i="6"/>
  <c r="AF196" i="6"/>
  <c r="AD196" i="6"/>
  <c r="Q193" i="6"/>
  <c r="N196" i="6"/>
  <c r="Q194" i="6"/>
  <c r="P196" i="6"/>
  <c r="N194" i="6"/>
  <c r="AE195" i="6"/>
  <c r="AE193" i="6"/>
  <c r="AE196" i="6"/>
  <c r="AE194" i="6"/>
  <c r="P193" i="6"/>
  <c r="N193" i="6"/>
  <c r="AF194" i="6"/>
  <c r="AF195" i="6"/>
  <c r="AD193" i="6"/>
  <c r="P194" i="6"/>
  <c r="AD195" i="6"/>
  <c r="P195" i="6"/>
  <c r="P129" i="6"/>
  <c r="Q129" i="6" s="1"/>
  <c r="AF129" i="6"/>
  <c r="AG129" i="6" s="1"/>
  <c r="N132" i="6"/>
  <c r="O132" i="6" s="1"/>
  <c r="AD132" i="6"/>
  <c r="AE132" i="6" s="1"/>
  <c r="P133" i="6"/>
  <c r="Q133" i="6" s="1"/>
  <c r="AF133" i="6"/>
  <c r="AG133" i="6" s="1"/>
  <c r="N136" i="6"/>
  <c r="O136" i="6" s="1"/>
  <c r="AD136" i="6"/>
  <c r="AE136" i="6" s="1"/>
  <c r="P137" i="6"/>
  <c r="Q137" i="6" s="1"/>
  <c r="AF137" i="6"/>
  <c r="AG137" i="6" s="1"/>
  <c r="N140" i="6"/>
  <c r="O140" i="6" s="1"/>
  <c r="AD140" i="6"/>
  <c r="AE140" i="6" s="1"/>
  <c r="P141" i="6"/>
  <c r="Q141" i="6" s="1"/>
  <c r="AF141" i="6"/>
  <c r="AG141" i="6" s="1"/>
  <c r="N144" i="6"/>
  <c r="O144" i="6" s="1"/>
  <c r="AD144" i="6"/>
  <c r="AE144" i="6" s="1"/>
  <c r="P145" i="6"/>
  <c r="Q145" i="6" s="1"/>
  <c r="AF145" i="6"/>
  <c r="AG145" i="6" s="1"/>
  <c r="N148" i="6"/>
  <c r="O148" i="6" s="1"/>
  <c r="AD148" i="6"/>
  <c r="AE148" i="6" s="1"/>
  <c r="P149" i="6"/>
  <c r="Q149" i="6" s="1"/>
  <c r="AF149" i="6"/>
  <c r="AG149" i="6" s="1"/>
  <c r="P132" i="6"/>
  <c r="Q132" i="6" s="1"/>
  <c r="P136" i="6"/>
  <c r="Q136" i="6" s="1"/>
  <c r="N139" i="6"/>
  <c r="O139" i="6" s="1"/>
  <c r="P140" i="6"/>
  <c r="Q140" i="6" s="1"/>
  <c r="N143" i="6"/>
  <c r="O143" i="6" s="1"/>
  <c r="P144" i="6"/>
  <c r="Q144" i="6" s="1"/>
  <c r="AF144" i="6"/>
  <c r="AG144" i="6" s="1"/>
  <c r="N147" i="6"/>
  <c r="O147" i="6" s="1"/>
  <c r="AD147" i="6"/>
  <c r="AE147" i="6" s="1"/>
  <c r="P148" i="6"/>
  <c r="Q148" i="6" s="1"/>
  <c r="AF148" i="6"/>
  <c r="AG148" i="6" s="1"/>
  <c r="Q116" i="6"/>
  <c r="AG116" i="6"/>
  <c r="P147" i="6"/>
  <c r="Q147" i="6" s="1"/>
  <c r="Q197" i="6" l="1"/>
  <c r="AG197" i="6"/>
  <c r="O197" i="6"/>
  <c r="P154" i="6"/>
  <c r="AD153" i="6"/>
  <c r="AF152" i="6"/>
  <c r="AE197" i="6"/>
  <c r="AF154" i="6"/>
  <c r="AF151" i="6"/>
  <c r="N197" i="6"/>
  <c r="AD197" i="6"/>
  <c r="AF197" i="6"/>
  <c r="P197" i="6"/>
  <c r="Q153" i="6"/>
  <c r="Q151" i="6"/>
  <c r="Q154" i="6"/>
  <c r="Q155" i="6" s="1"/>
  <c r="Q152" i="6"/>
  <c r="P152" i="6"/>
  <c r="AF153" i="6"/>
  <c r="AD152" i="6"/>
  <c r="N153" i="6"/>
  <c r="AE153" i="6"/>
  <c r="AE151" i="6"/>
  <c r="AE154" i="6"/>
  <c r="AE155" i="6" s="1"/>
  <c r="AE152" i="6"/>
  <c r="P151" i="6"/>
  <c r="O153" i="6"/>
  <c r="O151" i="6"/>
  <c r="O154" i="6"/>
  <c r="O152" i="6"/>
  <c r="AD151" i="6"/>
  <c r="AD154" i="6"/>
  <c r="N151" i="6"/>
  <c r="N154" i="6"/>
  <c r="AG153" i="6"/>
  <c r="AG154" i="6"/>
  <c r="AG151" i="6"/>
  <c r="AG152" i="6"/>
  <c r="N152" i="6"/>
  <c r="P153" i="6"/>
  <c r="P155" i="6" l="1"/>
  <c r="AF155" i="6"/>
  <c r="AD155" i="6"/>
  <c r="O155" i="6"/>
  <c r="AG155" i="6"/>
  <c r="N155" i="6"/>
  <c r="D75" i="6" l="1"/>
  <c r="D74" i="6"/>
  <c r="D73" i="6"/>
  <c r="AD73" i="6" s="1"/>
  <c r="AE73" i="6" s="1"/>
  <c r="D72" i="6"/>
  <c r="D71" i="6"/>
  <c r="AF71" i="6" s="1"/>
  <c r="AG71" i="6" s="1"/>
  <c r="D70" i="6"/>
  <c r="D69" i="6"/>
  <c r="D68" i="6"/>
  <c r="D67" i="6"/>
  <c r="D66" i="6"/>
  <c r="AF66" i="6" s="1"/>
  <c r="AG66" i="6" s="1"/>
  <c r="D65" i="6"/>
  <c r="D64" i="6"/>
  <c r="N64" i="6" s="1"/>
  <c r="O64" i="6" s="1"/>
  <c r="D63" i="6"/>
  <c r="D62" i="6"/>
  <c r="D61" i="6"/>
  <c r="D60" i="6"/>
  <c r="D59" i="6"/>
  <c r="D58" i="6"/>
  <c r="AD58" i="6" s="1"/>
  <c r="AE58" i="6" s="1"/>
  <c r="D57" i="6"/>
  <c r="AD57" i="6" s="1"/>
  <c r="AE57" i="6" s="1"/>
  <c r="D56" i="6"/>
  <c r="D55" i="6"/>
  <c r="N55" i="6" s="1"/>
  <c r="O55" i="6" s="1"/>
  <c r="D54" i="6"/>
  <c r="D53" i="6"/>
  <c r="D52" i="6"/>
  <c r="AD52" i="6" s="1"/>
  <c r="AE52" i="6" s="1"/>
  <c r="D51" i="6"/>
  <c r="AD51" i="6" s="1"/>
  <c r="AE51" i="6" s="1"/>
  <c r="D50" i="6"/>
  <c r="D49" i="6"/>
  <c r="D48" i="6"/>
  <c r="D47" i="6"/>
  <c r="D46" i="6"/>
  <c r="D45" i="6"/>
  <c r="P45" i="6" s="1"/>
  <c r="D107" i="6"/>
  <c r="D106" i="6"/>
  <c r="AF106" i="6" s="1"/>
  <c r="AG106" i="6" s="1"/>
  <c r="D105" i="6"/>
  <c r="N105" i="6" s="1"/>
  <c r="O105" i="6" s="1"/>
  <c r="D104" i="6"/>
  <c r="N104" i="6" s="1"/>
  <c r="O104" i="6" s="1"/>
  <c r="D103" i="6"/>
  <c r="D102" i="6"/>
  <c r="N102" i="6" s="1"/>
  <c r="O102" i="6" s="1"/>
  <c r="D101" i="6"/>
  <c r="AD101" i="6" s="1"/>
  <c r="AE101" i="6" s="1"/>
  <c r="D100" i="6"/>
  <c r="N100" i="6" s="1"/>
  <c r="O100" i="6" s="1"/>
  <c r="D99" i="6"/>
  <c r="AF99" i="6" s="1"/>
  <c r="AG99" i="6" s="1"/>
  <c r="D98" i="6"/>
  <c r="N98" i="6" s="1"/>
  <c r="O98" i="6" s="1"/>
  <c r="D97" i="6"/>
  <c r="N97" i="6" s="1"/>
  <c r="O97" i="6" s="1"/>
  <c r="D96" i="6"/>
  <c r="N96" i="6" s="1"/>
  <c r="O96" i="6" s="1"/>
  <c r="D95" i="6"/>
  <c r="D94" i="6"/>
  <c r="D93" i="6"/>
  <c r="D92" i="6"/>
  <c r="D91" i="6"/>
  <c r="AD91" i="6" s="1"/>
  <c r="AE91" i="6" s="1"/>
  <c r="D90" i="6"/>
  <c r="AF90" i="6" s="1"/>
  <c r="AG90" i="6" s="1"/>
  <c r="D89" i="6"/>
  <c r="AD89" i="6" s="1"/>
  <c r="AE89" i="6" s="1"/>
  <c r="D88" i="6"/>
  <c r="AF88" i="6" s="1"/>
  <c r="AG88" i="6" s="1"/>
  <c r="D87" i="6"/>
  <c r="D86" i="6"/>
  <c r="D85" i="6"/>
  <c r="D84" i="6"/>
  <c r="AF84" i="6" s="1"/>
  <c r="AG84" i="6" s="1"/>
  <c r="D36" i="6"/>
  <c r="D35" i="6"/>
  <c r="D34" i="6"/>
  <c r="D33" i="6"/>
  <c r="D32" i="6"/>
  <c r="AF32" i="6" s="1"/>
  <c r="AG32" i="6" s="1"/>
  <c r="D31" i="6"/>
  <c r="AF31" i="6" s="1"/>
  <c r="AG31" i="6" s="1"/>
  <c r="D30" i="6"/>
  <c r="D29" i="6"/>
  <c r="D28" i="6"/>
  <c r="D27" i="6"/>
  <c r="D26" i="6"/>
  <c r="D25" i="6"/>
  <c r="AD25" i="6" s="1"/>
  <c r="AE25" i="6" s="1"/>
  <c r="D24" i="6"/>
  <c r="D23" i="6"/>
  <c r="D22" i="6"/>
  <c r="D21" i="6"/>
  <c r="D20" i="6"/>
  <c r="AF20" i="6" s="1"/>
  <c r="AG20" i="6" s="1"/>
  <c r="D19" i="6"/>
  <c r="P19" i="6" s="1"/>
  <c r="Q19" i="6" s="1"/>
  <c r="D18" i="6"/>
  <c r="D17" i="6"/>
  <c r="D16" i="6"/>
  <c r="N16" i="6" s="1"/>
  <c r="O16" i="6" s="1"/>
  <c r="D15" i="6"/>
  <c r="P15" i="6" s="1"/>
  <c r="Q15" i="6" s="1"/>
  <c r="D14" i="6"/>
  <c r="AD14" i="6" s="1"/>
  <c r="AE14" i="6" s="1"/>
  <c r="D13" i="6"/>
  <c r="AF13" i="6" s="1"/>
  <c r="AG13" i="6" s="1"/>
  <c r="D12" i="6"/>
  <c r="D11" i="6"/>
  <c r="D10" i="6"/>
  <c r="D9" i="6"/>
  <c r="D8" i="6"/>
  <c r="AF8" i="6" s="1"/>
  <c r="AG8" i="6" s="1"/>
  <c r="D7" i="6"/>
  <c r="D6" i="6"/>
  <c r="AD6" i="6" s="1"/>
  <c r="P49" i="6" l="1"/>
  <c r="Q49" i="6" s="1"/>
  <c r="P63" i="6"/>
  <c r="Q63" i="6" s="1"/>
  <c r="AF63" i="6"/>
  <c r="AG63" i="6" s="1"/>
  <c r="AF49" i="6"/>
  <c r="AG49" i="6" s="1"/>
  <c r="AF107" i="6"/>
  <c r="AG107" i="6" s="1"/>
  <c r="AD24" i="6"/>
  <c r="AE24" i="6" s="1"/>
  <c r="AF70" i="6"/>
  <c r="AG70" i="6" s="1"/>
  <c r="AD85" i="6"/>
  <c r="AE85" i="6" s="1"/>
  <c r="N73" i="6"/>
  <c r="O73" i="6" s="1"/>
  <c r="AD65" i="6"/>
  <c r="AE65" i="6" s="1"/>
  <c r="P74" i="6"/>
  <c r="Q74" i="6" s="1"/>
  <c r="N10" i="6"/>
  <c r="O10" i="6" s="1"/>
  <c r="AD15" i="6"/>
  <c r="AE15" i="6" s="1"/>
  <c r="AF55" i="6"/>
  <c r="AG55" i="6" s="1"/>
  <c r="AF10" i="6"/>
  <c r="AG10" i="6" s="1"/>
  <c r="P64" i="6"/>
  <c r="Q64" i="6" s="1"/>
  <c r="AF68" i="6"/>
  <c r="AG68" i="6" s="1"/>
  <c r="P84" i="6"/>
  <c r="Q84" i="6" s="1"/>
  <c r="P98" i="6"/>
  <c r="Q98" i="6" s="1"/>
  <c r="P58" i="6"/>
  <c r="Q58" i="6" s="1"/>
  <c r="AF14" i="6"/>
  <c r="AG14" i="6" s="1"/>
  <c r="AF75" i="6"/>
  <c r="AG75" i="6" s="1"/>
  <c r="P22" i="6"/>
  <c r="Q22" i="6" s="1"/>
  <c r="P24" i="6"/>
  <c r="Q24" i="6" s="1"/>
  <c r="AF28" i="6"/>
  <c r="AG28" i="6" s="1"/>
  <c r="AD30" i="6"/>
  <c r="AE30" i="6" s="1"/>
  <c r="P106" i="6"/>
  <c r="Q106" i="6" s="1"/>
  <c r="AD68" i="6"/>
  <c r="AE68" i="6" s="1"/>
  <c r="AD70" i="6"/>
  <c r="AE70" i="6" s="1"/>
  <c r="N74" i="6"/>
  <c r="O74" i="6" s="1"/>
  <c r="AF19" i="6"/>
  <c r="AG19" i="6" s="1"/>
  <c r="AF24" i="6"/>
  <c r="AG24" i="6" s="1"/>
  <c r="P105" i="6"/>
  <c r="Q105" i="6" s="1"/>
  <c r="AD22" i="6"/>
  <c r="AE22" i="6" s="1"/>
  <c r="N30" i="6"/>
  <c r="O30" i="6" s="1"/>
  <c r="AD106" i="6"/>
  <c r="AE106" i="6" s="1"/>
  <c r="N61" i="6"/>
  <c r="O61" i="6" s="1"/>
  <c r="AF22" i="6"/>
  <c r="AG22" i="6" s="1"/>
  <c r="N68" i="6"/>
  <c r="O68" i="6" s="1"/>
  <c r="N70" i="6"/>
  <c r="O70" i="6" s="1"/>
  <c r="AD74" i="6"/>
  <c r="AE74" i="6" s="1"/>
  <c r="P30" i="6"/>
  <c r="Q30" i="6" s="1"/>
  <c r="P97" i="6"/>
  <c r="Q97" i="6" s="1"/>
  <c r="AF105" i="6"/>
  <c r="AG105" i="6" s="1"/>
  <c r="P68" i="6"/>
  <c r="Q68" i="6" s="1"/>
  <c r="P70" i="6"/>
  <c r="Q70" i="6" s="1"/>
  <c r="AF74" i="6"/>
  <c r="AG74" i="6" s="1"/>
  <c r="N22" i="6"/>
  <c r="O22" i="6" s="1"/>
  <c r="N24" i="6"/>
  <c r="O24" i="6" s="1"/>
  <c r="N106" i="6"/>
  <c r="O106" i="6" s="1"/>
  <c r="P75" i="6"/>
  <c r="Q75" i="6" s="1"/>
  <c r="N6" i="6"/>
  <c r="O6" i="6" s="1"/>
  <c r="N9" i="6"/>
  <c r="O9" i="6" s="1"/>
  <c r="P10" i="6"/>
  <c r="Q10" i="6" s="1"/>
  <c r="N12" i="6"/>
  <c r="O12" i="6" s="1"/>
  <c r="P13" i="6"/>
  <c r="Q13" i="6" s="1"/>
  <c r="AD18" i="6"/>
  <c r="AE18" i="6" s="1"/>
  <c r="N26" i="6"/>
  <c r="O26" i="6" s="1"/>
  <c r="P27" i="6"/>
  <c r="Q27" i="6" s="1"/>
  <c r="AD28" i="6"/>
  <c r="AE28" i="6" s="1"/>
  <c r="P32" i="6"/>
  <c r="Q32" i="6" s="1"/>
  <c r="N34" i="6"/>
  <c r="O34" i="6" s="1"/>
  <c r="P35" i="6"/>
  <c r="Q35" i="6" s="1"/>
  <c r="AD87" i="6"/>
  <c r="AE87" i="6" s="1"/>
  <c r="P92" i="6"/>
  <c r="Q92" i="6" s="1"/>
  <c r="AD95" i="6"/>
  <c r="AE95" i="6" s="1"/>
  <c r="N99" i="6"/>
  <c r="O99" i="6" s="1"/>
  <c r="P100" i="6"/>
  <c r="Q100" i="6" s="1"/>
  <c r="AF101" i="6"/>
  <c r="AG101" i="6" s="1"/>
  <c r="AD103" i="6"/>
  <c r="AE103" i="6" s="1"/>
  <c r="AD107" i="6"/>
  <c r="AE107" i="6" s="1"/>
  <c r="N48" i="6"/>
  <c r="O48" i="6" s="1"/>
  <c r="AD50" i="6"/>
  <c r="AE50" i="6" s="1"/>
  <c r="N54" i="6"/>
  <c r="O54" i="6" s="1"/>
  <c r="N56" i="6"/>
  <c r="O56" i="6" s="1"/>
  <c r="N57" i="6"/>
  <c r="O57" i="6" s="1"/>
  <c r="AD62" i="6"/>
  <c r="AE62" i="6" s="1"/>
  <c r="AF6" i="6"/>
  <c r="AG6" i="6" s="1"/>
  <c r="P34" i="6"/>
  <c r="Q34" i="6" s="1"/>
  <c r="P48" i="6"/>
  <c r="Q48" i="6" s="1"/>
  <c r="AF50" i="6"/>
  <c r="AG50" i="6" s="1"/>
  <c r="P52" i="6"/>
  <c r="Q52" i="6" s="1"/>
  <c r="P56" i="6"/>
  <c r="Q56" i="6" s="1"/>
  <c r="AF58" i="6"/>
  <c r="AG58" i="6" s="1"/>
  <c r="AD61" i="6"/>
  <c r="AE61" i="6" s="1"/>
  <c r="AF62" i="6"/>
  <c r="AG62" i="6" s="1"/>
  <c r="AF64" i="6"/>
  <c r="AG64" i="6" s="1"/>
  <c r="N66" i="6"/>
  <c r="O66" i="6" s="1"/>
  <c r="P26" i="6"/>
  <c r="Q26" i="6" s="1"/>
  <c r="P99" i="6"/>
  <c r="Q99" i="6" s="1"/>
  <c r="P6" i="6"/>
  <c r="Q6" i="6" s="1"/>
  <c r="AF15" i="6"/>
  <c r="AG15" i="6" s="1"/>
  <c r="AF18" i="6"/>
  <c r="AG18" i="6" s="1"/>
  <c r="AF27" i="6"/>
  <c r="AG27" i="6" s="1"/>
  <c r="AF35" i="6"/>
  <c r="AG35" i="6" s="1"/>
  <c r="N87" i="6"/>
  <c r="O87" i="6" s="1"/>
  <c r="AF87" i="6"/>
  <c r="AG87" i="6" s="1"/>
  <c r="N91" i="6"/>
  <c r="O91" i="6" s="1"/>
  <c r="AF95" i="6"/>
  <c r="AG95" i="6" s="1"/>
  <c r="AD97" i="6"/>
  <c r="AE97" i="6" s="1"/>
  <c r="N101" i="6"/>
  <c r="O101" i="6" s="1"/>
  <c r="P102" i="6"/>
  <c r="Q102" i="6" s="1"/>
  <c r="AF103" i="6"/>
  <c r="AG103" i="6" s="1"/>
  <c r="AD105" i="6"/>
  <c r="AE105" i="6" s="1"/>
  <c r="P55" i="6"/>
  <c r="Q55" i="6" s="1"/>
  <c r="P57" i="6"/>
  <c r="Q57" i="6" s="1"/>
  <c r="P66" i="6"/>
  <c r="Q66" i="6" s="1"/>
  <c r="AD16" i="6"/>
  <c r="AE16" i="6" s="1"/>
  <c r="P12" i="6"/>
  <c r="Q12" i="6" s="1"/>
  <c r="P8" i="6"/>
  <c r="Q8" i="6" s="1"/>
  <c r="AD9" i="6"/>
  <c r="AE9" i="6" s="1"/>
  <c r="AD10" i="6"/>
  <c r="AE10" i="6" s="1"/>
  <c r="N15" i="6"/>
  <c r="O15" i="6" s="1"/>
  <c r="N18" i="6"/>
  <c r="O18" i="6" s="1"/>
  <c r="P101" i="6"/>
  <c r="Q101" i="6" s="1"/>
  <c r="N25" i="6"/>
  <c r="O25" i="6" s="1"/>
  <c r="AD26" i="6"/>
  <c r="AE26" i="6" s="1"/>
  <c r="N28" i="6"/>
  <c r="O28" i="6" s="1"/>
  <c r="AF30" i="6"/>
  <c r="AG30" i="6" s="1"/>
  <c r="N33" i="6"/>
  <c r="O33" i="6" s="1"/>
  <c r="AD34" i="6"/>
  <c r="AE34" i="6" s="1"/>
  <c r="N36" i="6"/>
  <c r="O36" i="6" s="1"/>
  <c r="N85" i="6"/>
  <c r="O85" i="6" s="1"/>
  <c r="P87" i="6"/>
  <c r="Q87" i="6" s="1"/>
  <c r="P91" i="6"/>
  <c r="Q91" i="6" s="1"/>
  <c r="N95" i="6"/>
  <c r="O95" i="6" s="1"/>
  <c r="P96" i="6"/>
  <c r="Q96" i="6" s="1"/>
  <c r="AF97" i="6"/>
  <c r="AG97" i="6" s="1"/>
  <c r="AD99" i="6"/>
  <c r="AE99" i="6" s="1"/>
  <c r="N103" i="6"/>
  <c r="O103" i="6" s="1"/>
  <c r="P104" i="6"/>
  <c r="Q104" i="6" s="1"/>
  <c r="N107" i="6"/>
  <c r="O107" i="6" s="1"/>
  <c r="AD48" i="6"/>
  <c r="AE48" i="6" s="1"/>
  <c r="N50" i="6"/>
  <c r="O50" i="6" s="1"/>
  <c r="P51" i="6"/>
  <c r="Q51" i="6" s="1"/>
  <c r="AF52" i="6"/>
  <c r="AG52" i="6" s="1"/>
  <c r="AD56" i="6"/>
  <c r="AE56" i="6" s="1"/>
  <c r="AF57" i="6"/>
  <c r="AG57" i="6" s="1"/>
  <c r="N62" i="6"/>
  <c r="O62" i="6" s="1"/>
  <c r="N65" i="6"/>
  <c r="O65" i="6" s="1"/>
  <c r="AD66" i="6"/>
  <c r="AE66" i="6" s="1"/>
  <c r="P72" i="6"/>
  <c r="Q72" i="6" s="1"/>
  <c r="AF9" i="6"/>
  <c r="AG9" i="6" s="1"/>
  <c r="AF12" i="6"/>
  <c r="AG12" i="6" s="1"/>
  <c r="P18" i="6"/>
  <c r="Q18" i="6" s="1"/>
  <c r="AF26" i="6"/>
  <c r="AG26" i="6" s="1"/>
  <c r="P28" i="6"/>
  <c r="Q28" i="6" s="1"/>
  <c r="AF34" i="6"/>
  <c r="AG34" i="6" s="1"/>
  <c r="P95" i="6"/>
  <c r="Q95" i="6" s="1"/>
  <c r="P103" i="6"/>
  <c r="Q103" i="6" s="1"/>
  <c r="P107" i="6"/>
  <c r="Q107" i="6" s="1"/>
  <c r="AF48" i="6"/>
  <c r="AG48" i="6" s="1"/>
  <c r="P50" i="6"/>
  <c r="Q50" i="6" s="1"/>
  <c r="AF56" i="6"/>
  <c r="AG56" i="6" s="1"/>
  <c r="P62" i="6"/>
  <c r="Q62" i="6" s="1"/>
  <c r="AD12" i="6"/>
  <c r="AE12" i="6" s="1"/>
  <c r="AD33" i="6"/>
  <c r="AE33" i="6" s="1"/>
  <c r="AF91" i="6"/>
  <c r="AG91" i="6" s="1"/>
  <c r="AF51" i="6"/>
  <c r="AG51" i="6" s="1"/>
  <c r="AD20" i="6"/>
  <c r="AE20" i="6" s="1"/>
  <c r="AF11" i="6"/>
  <c r="AG11" i="6" s="1"/>
  <c r="P11" i="6"/>
  <c r="Q11" i="6" s="1"/>
  <c r="N11" i="6"/>
  <c r="O11" i="6" s="1"/>
  <c r="AD11" i="6"/>
  <c r="AE11" i="6" s="1"/>
  <c r="AE6" i="6"/>
  <c r="AD8" i="6"/>
  <c r="AE8" i="6" s="1"/>
  <c r="N8" i="6"/>
  <c r="O8" i="6" s="1"/>
  <c r="P20" i="6"/>
  <c r="Q20" i="6" s="1"/>
  <c r="N20" i="6"/>
  <c r="O20" i="6" s="1"/>
  <c r="AD93" i="6"/>
  <c r="AE93" i="6" s="1"/>
  <c r="P93" i="6"/>
  <c r="Q93" i="6" s="1"/>
  <c r="AF93" i="6"/>
  <c r="AG93" i="6" s="1"/>
  <c r="N7" i="6"/>
  <c r="O7" i="6" s="1"/>
  <c r="AD7" i="6"/>
  <c r="AE7" i="6" s="1"/>
  <c r="P9" i="6"/>
  <c r="Q9" i="6" s="1"/>
  <c r="AD13" i="6"/>
  <c r="AE13" i="6" s="1"/>
  <c r="N13" i="6"/>
  <c r="O13" i="6" s="1"/>
  <c r="N14" i="6"/>
  <c r="O14" i="6" s="1"/>
  <c r="AD21" i="6"/>
  <c r="AE21" i="6" s="1"/>
  <c r="N21" i="6"/>
  <c r="O21" i="6" s="1"/>
  <c r="AF21" i="6"/>
  <c r="AG21" i="6" s="1"/>
  <c r="P21" i="6"/>
  <c r="Q21" i="6" s="1"/>
  <c r="AF25" i="6"/>
  <c r="AG25" i="6" s="1"/>
  <c r="P25" i="6"/>
  <c r="Q25" i="6" s="1"/>
  <c r="AD88" i="6"/>
  <c r="AE88" i="6" s="1"/>
  <c r="N88" i="6"/>
  <c r="O88" i="6" s="1"/>
  <c r="P88" i="6"/>
  <c r="Q88" i="6" s="1"/>
  <c r="N93" i="6"/>
  <c r="O93" i="6" s="1"/>
  <c r="AF17" i="6"/>
  <c r="AG17" i="6" s="1"/>
  <c r="P17" i="6"/>
  <c r="Q17" i="6" s="1"/>
  <c r="AD17" i="6"/>
  <c r="AE17" i="6" s="1"/>
  <c r="P14" i="6"/>
  <c r="Q14" i="6" s="1"/>
  <c r="P16" i="6"/>
  <c r="Q16" i="6" s="1"/>
  <c r="AD19" i="6"/>
  <c r="AE19" i="6" s="1"/>
  <c r="N19" i="6"/>
  <c r="O19" i="6" s="1"/>
  <c r="P7" i="6"/>
  <c r="Q7" i="6" s="1"/>
  <c r="AF7" i="6"/>
  <c r="AG7" i="6" s="1"/>
  <c r="AD32" i="6"/>
  <c r="AE32" i="6" s="1"/>
  <c r="N32" i="6"/>
  <c r="O32" i="6" s="1"/>
  <c r="N94" i="6"/>
  <c r="O94" i="6" s="1"/>
  <c r="AF94" i="6"/>
  <c r="AG94" i="6" s="1"/>
  <c r="AD94" i="6"/>
  <c r="AE94" i="6" s="1"/>
  <c r="P94" i="6"/>
  <c r="Q94" i="6" s="1"/>
  <c r="N17" i="6"/>
  <c r="O17" i="6" s="1"/>
  <c r="AF23" i="6"/>
  <c r="AG23" i="6" s="1"/>
  <c r="P23" i="6"/>
  <c r="Q23" i="6" s="1"/>
  <c r="AD23" i="6"/>
  <c r="AE23" i="6" s="1"/>
  <c r="N23" i="6"/>
  <c r="O23" i="6" s="1"/>
  <c r="AF16" i="6"/>
  <c r="AG16" i="6" s="1"/>
  <c r="AD29" i="6"/>
  <c r="AE29" i="6" s="1"/>
  <c r="N29" i="6"/>
  <c r="O29" i="6" s="1"/>
  <c r="AF29" i="6"/>
  <c r="AG29" i="6" s="1"/>
  <c r="P29" i="6"/>
  <c r="Q29" i="6" s="1"/>
  <c r="N27" i="6"/>
  <c r="O27" i="6" s="1"/>
  <c r="AD27" i="6"/>
  <c r="AE27" i="6" s="1"/>
  <c r="N35" i="6"/>
  <c r="O35" i="6" s="1"/>
  <c r="AD35" i="6"/>
  <c r="AE35" i="6" s="1"/>
  <c r="AF86" i="6"/>
  <c r="AG86" i="6" s="1"/>
  <c r="P86" i="6"/>
  <c r="Q86" i="6" s="1"/>
  <c r="AD86" i="6"/>
  <c r="AE86" i="6" s="1"/>
  <c r="N86" i="6"/>
  <c r="O86" i="6" s="1"/>
  <c r="AF85" i="6"/>
  <c r="AG85" i="6" s="1"/>
  <c r="P85" i="6"/>
  <c r="Q85" i="6" s="1"/>
  <c r="AF89" i="6"/>
  <c r="AG89" i="6" s="1"/>
  <c r="P89" i="6"/>
  <c r="Q89" i="6" s="1"/>
  <c r="N31" i="6"/>
  <c r="O31" i="6" s="1"/>
  <c r="AD31" i="6"/>
  <c r="AE31" i="6" s="1"/>
  <c r="P33" i="6"/>
  <c r="Q33" i="6" s="1"/>
  <c r="AF33" i="6"/>
  <c r="AG33" i="6" s="1"/>
  <c r="N89" i="6"/>
  <c r="O89" i="6" s="1"/>
  <c r="Q45" i="6"/>
  <c r="P31" i="6"/>
  <c r="Q31" i="6" s="1"/>
  <c r="AF36" i="6"/>
  <c r="AG36" i="6" s="1"/>
  <c r="P36" i="6"/>
  <c r="Q36" i="6" s="1"/>
  <c r="AD36" i="6"/>
  <c r="AE36" i="6" s="1"/>
  <c r="AD84" i="6"/>
  <c r="N84" i="6"/>
  <c r="AD92" i="6"/>
  <c r="AE92" i="6" s="1"/>
  <c r="N92" i="6"/>
  <c r="O92" i="6" s="1"/>
  <c r="AF92" i="6"/>
  <c r="AG92" i="6" s="1"/>
  <c r="AF47" i="6"/>
  <c r="AG47" i="6" s="1"/>
  <c r="P47" i="6"/>
  <c r="Q47" i="6" s="1"/>
  <c r="AD47" i="6"/>
  <c r="AE47" i="6" s="1"/>
  <c r="N47" i="6"/>
  <c r="O47" i="6" s="1"/>
  <c r="N90" i="6"/>
  <c r="O90" i="6" s="1"/>
  <c r="AD90" i="6"/>
  <c r="AE90" i="6" s="1"/>
  <c r="AD104" i="6"/>
  <c r="AE104" i="6" s="1"/>
  <c r="AD96" i="6"/>
  <c r="AE96" i="6" s="1"/>
  <c r="AD98" i="6"/>
  <c r="AE98" i="6" s="1"/>
  <c r="AD100" i="6"/>
  <c r="AE100" i="6" s="1"/>
  <c r="AD102" i="6"/>
  <c r="AE102" i="6" s="1"/>
  <c r="AF104" i="6"/>
  <c r="AG104" i="6" s="1"/>
  <c r="P90" i="6"/>
  <c r="Q90" i="6" s="1"/>
  <c r="AF96" i="6"/>
  <c r="AG96" i="6" s="1"/>
  <c r="AF98" i="6"/>
  <c r="AG98" i="6" s="1"/>
  <c r="AF100" i="6"/>
  <c r="AG100" i="6" s="1"/>
  <c r="AF102" i="6"/>
  <c r="AG102" i="6" s="1"/>
  <c r="AF46" i="6"/>
  <c r="AG46" i="6" s="1"/>
  <c r="P46" i="6"/>
  <c r="Q46" i="6" s="1"/>
  <c r="AD46" i="6"/>
  <c r="AE46" i="6" s="1"/>
  <c r="N46" i="6"/>
  <c r="O46" i="6" s="1"/>
  <c r="AF53" i="6"/>
  <c r="AG53" i="6" s="1"/>
  <c r="P53" i="6"/>
  <c r="Q53" i="6" s="1"/>
  <c r="AD53" i="6"/>
  <c r="AE53" i="6" s="1"/>
  <c r="N53" i="6"/>
  <c r="O53" i="6" s="1"/>
  <c r="AF45" i="6"/>
  <c r="N45" i="6"/>
  <c r="AD45" i="6"/>
  <c r="AF60" i="6"/>
  <c r="AG60" i="6" s="1"/>
  <c r="P60" i="6"/>
  <c r="Q60" i="6" s="1"/>
  <c r="AD60" i="6"/>
  <c r="AE60" i="6" s="1"/>
  <c r="N60" i="6"/>
  <c r="O60" i="6" s="1"/>
  <c r="AD67" i="6"/>
  <c r="AE67" i="6" s="1"/>
  <c r="N67" i="6"/>
  <c r="O67" i="6" s="1"/>
  <c r="AF67" i="6"/>
  <c r="AG67" i="6" s="1"/>
  <c r="P67" i="6"/>
  <c r="Q67" i="6" s="1"/>
  <c r="AD63" i="6"/>
  <c r="AE63" i="6" s="1"/>
  <c r="N63" i="6"/>
  <c r="O63" i="6" s="1"/>
  <c r="AD49" i="6"/>
  <c r="AE49" i="6" s="1"/>
  <c r="N49" i="6"/>
  <c r="O49" i="6" s="1"/>
  <c r="P54" i="6"/>
  <c r="Q54" i="6" s="1"/>
  <c r="AF54" i="6"/>
  <c r="AG54" i="6" s="1"/>
  <c r="AD54" i="6"/>
  <c r="AE54" i="6" s="1"/>
  <c r="N59" i="6"/>
  <c r="O59" i="6" s="1"/>
  <c r="AD59" i="6"/>
  <c r="AE59" i="6" s="1"/>
  <c r="P61" i="6"/>
  <c r="Q61" i="6" s="1"/>
  <c r="AF61" i="6"/>
  <c r="AG61" i="6" s="1"/>
  <c r="N51" i="6"/>
  <c r="O51" i="6" s="1"/>
  <c r="P59" i="6"/>
  <c r="Q59" i="6" s="1"/>
  <c r="AF59" i="6"/>
  <c r="AG59" i="6" s="1"/>
  <c r="AD64" i="6"/>
  <c r="AE64" i="6" s="1"/>
  <c r="AF65" i="6"/>
  <c r="AG65" i="6" s="1"/>
  <c r="P65" i="6"/>
  <c r="Q65" i="6" s="1"/>
  <c r="AD69" i="6"/>
  <c r="AE69" i="6" s="1"/>
  <c r="N69" i="6"/>
  <c r="O69" i="6" s="1"/>
  <c r="AF69" i="6"/>
  <c r="AG69" i="6" s="1"/>
  <c r="P69" i="6"/>
  <c r="Q69" i="6" s="1"/>
  <c r="AD72" i="6"/>
  <c r="AE72" i="6" s="1"/>
  <c r="N72" i="6"/>
  <c r="O72" i="6" s="1"/>
  <c r="AF72" i="6"/>
  <c r="AG72" i="6" s="1"/>
  <c r="AD55" i="6"/>
  <c r="AE55" i="6" s="1"/>
  <c r="AF73" i="6"/>
  <c r="AG73" i="6" s="1"/>
  <c r="P73" i="6"/>
  <c r="Q73" i="6" s="1"/>
  <c r="N52" i="6"/>
  <c r="O52" i="6" s="1"/>
  <c r="N58" i="6"/>
  <c r="O58" i="6" s="1"/>
  <c r="N75" i="6"/>
  <c r="O75" i="6" s="1"/>
  <c r="AD75" i="6"/>
  <c r="AE75" i="6" s="1"/>
  <c r="N71" i="6"/>
  <c r="O71" i="6" s="1"/>
  <c r="AD71" i="6"/>
  <c r="AE71" i="6" s="1"/>
  <c r="P71" i="6"/>
  <c r="Q71" i="6" s="1"/>
  <c r="AG109" i="6" l="1"/>
  <c r="O40" i="6"/>
  <c r="AG112" i="6"/>
  <c r="AD41" i="6"/>
  <c r="N80" i="6"/>
  <c r="N77" i="6"/>
  <c r="N78" i="6"/>
  <c r="N79" i="6"/>
  <c r="O45" i="6"/>
  <c r="Q80" i="6"/>
  <c r="Q79" i="6"/>
  <c r="Q78" i="6"/>
  <c r="Q77" i="6"/>
  <c r="P77" i="6"/>
  <c r="AG110" i="6"/>
  <c r="AF39" i="6"/>
  <c r="P39" i="6"/>
  <c r="O41" i="6"/>
  <c r="AF38" i="6"/>
  <c r="P112" i="6"/>
  <c r="P111" i="6"/>
  <c r="AF80" i="6"/>
  <c r="AF79" i="6"/>
  <c r="AF78" i="6"/>
  <c r="AF77" i="6"/>
  <c r="AG45" i="6"/>
  <c r="P78" i="6"/>
  <c r="AG111" i="6"/>
  <c r="AF40" i="6"/>
  <c r="P40" i="6"/>
  <c r="O38" i="6"/>
  <c r="N40" i="6"/>
  <c r="N112" i="6"/>
  <c r="N111" i="6"/>
  <c r="N110" i="6"/>
  <c r="O84" i="6"/>
  <c r="N109" i="6"/>
  <c r="P79" i="6"/>
  <c r="AF41" i="6"/>
  <c r="AG41" i="6"/>
  <c r="AG40" i="6"/>
  <c r="AG39" i="6"/>
  <c r="AG38" i="6"/>
  <c r="P38" i="6"/>
  <c r="O39" i="6"/>
  <c r="N38" i="6"/>
  <c r="P80" i="6"/>
  <c r="Q41" i="6"/>
  <c r="Q40" i="6"/>
  <c r="Q39" i="6"/>
  <c r="Q38" i="6"/>
  <c r="P41" i="6"/>
  <c r="N39" i="6"/>
  <c r="AD112" i="6"/>
  <c r="AD111" i="6"/>
  <c r="AD110" i="6"/>
  <c r="AD109" i="6"/>
  <c r="AE84" i="6"/>
  <c r="AF109" i="6"/>
  <c r="AE40" i="6"/>
  <c r="AE39" i="6"/>
  <c r="AE38" i="6"/>
  <c r="AE41" i="6"/>
  <c r="N41" i="6"/>
  <c r="AD38" i="6"/>
  <c r="Q112" i="6"/>
  <c r="Q111" i="6"/>
  <c r="Q110" i="6"/>
  <c r="Q109" i="6"/>
  <c r="AF110" i="6"/>
  <c r="AD40" i="6"/>
  <c r="P109" i="6"/>
  <c r="AF112" i="6"/>
  <c r="AD78" i="6"/>
  <c r="AD79" i="6"/>
  <c r="AD80" i="6"/>
  <c r="AE45" i="6"/>
  <c r="AD77" i="6"/>
  <c r="AF111" i="6"/>
  <c r="AD39" i="6"/>
  <c r="P110" i="6"/>
  <c r="O42" i="6" l="1"/>
  <c r="AG113" i="6"/>
  <c r="AD42" i="6"/>
  <c r="N42" i="6"/>
  <c r="AD113" i="6"/>
  <c r="Q42" i="6"/>
  <c r="AF42" i="6"/>
  <c r="AG42" i="6"/>
  <c r="N81" i="6"/>
  <c r="P113" i="6"/>
  <c r="AF81" i="6"/>
  <c r="Q81" i="6"/>
  <c r="Q113" i="6"/>
  <c r="AE112" i="6"/>
  <c r="AE111" i="6"/>
  <c r="AE110" i="6"/>
  <c r="AE109" i="6"/>
  <c r="P81" i="6"/>
  <c r="O80" i="6"/>
  <c r="O77" i="6"/>
  <c r="O78" i="6"/>
  <c r="O79" i="6"/>
  <c r="AF113" i="6"/>
  <c r="AE80" i="6"/>
  <c r="AE78" i="6"/>
  <c r="AE79" i="6"/>
  <c r="AE77" i="6"/>
  <c r="P42" i="6"/>
  <c r="AD81" i="6"/>
  <c r="AE42" i="6"/>
  <c r="O112" i="6"/>
  <c r="O111" i="6"/>
  <c r="O110" i="6"/>
  <c r="O109" i="6"/>
  <c r="N113" i="6"/>
  <c r="AG80" i="6"/>
  <c r="AG79" i="6"/>
  <c r="AG78" i="6"/>
  <c r="AG77" i="6"/>
  <c r="AG81" i="6" l="1"/>
  <c r="AE113" i="6"/>
  <c r="O81" i="6"/>
  <c r="O113" i="6"/>
  <c r="AE81" i="6"/>
</calcChain>
</file>

<file path=xl/sharedStrings.xml><?xml version="1.0" encoding="utf-8"?>
<sst xmlns="http://schemas.openxmlformats.org/spreadsheetml/2006/main" count="108" uniqueCount="48">
  <si>
    <t>3480 (Li)</t>
  </si>
  <si>
    <t>3430+3378</t>
  </si>
  <si>
    <t>Epoxy</t>
  </si>
  <si>
    <t>SiO (silica overtone) (A-type int.)</t>
  </si>
  <si>
    <t>ppm</t>
  </si>
  <si>
    <r>
      <t>H / 10</t>
    </r>
    <r>
      <rPr>
        <b/>
        <vertAlign val="superscript"/>
        <sz val="11"/>
        <color theme="1"/>
        <rFont val="Calibri"/>
        <family val="2"/>
        <charset val="238"/>
        <scheme val="minor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Si</t>
    </r>
  </si>
  <si>
    <t>Sampling site</t>
  </si>
  <si>
    <t>Without baseline correction</t>
  </si>
  <si>
    <t>Integrated absorbance</t>
  </si>
  <si>
    <t>3200 (surface water)</t>
  </si>
  <si>
    <t>Total Hydroxyl Region (3502-3153)</t>
  </si>
  <si>
    <t>Structural OH- concetration</t>
  </si>
  <si>
    <t>min</t>
  </si>
  <si>
    <t>max</t>
  </si>
  <si>
    <t>average</t>
  </si>
  <si>
    <t>std. deviation</t>
  </si>
  <si>
    <t>relative std. dev.</t>
  </si>
  <si>
    <t>Concave rubberband baseline correction, 2 iterations</t>
  </si>
  <si>
    <t>E</t>
  </si>
  <si>
    <t>S</t>
  </si>
  <si>
    <t>O</t>
  </si>
  <si>
    <t>Average spectrum</t>
  </si>
  <si>
    <t>10_av</t>
  </si>
  <si>
    <t>13_av</t>
  </si>
  <si>
    <t>25_cr_av</t>
  </si>
  <si>
    <t>34_cr_av</t>
  </si>
  <si>
    <t>47_cr_av</t>
  </si>
  <si>
    <t>TD</t>
  </si>
  <si>
    <t>16_av</t>
  </si>
  <si>
    <t>30_av</t>
  </si>
  <si>
    <t>41_av</t>
  </si>
  <si>
    <t>BG</t>
  </si>
  <si>
    <t>SiO2 overtone (A-type int.)</t>
  </si>
  <si>
    <t>Code of the site</t>
  </si>
  <si>
    <t>5 (again)</t>
  </si>
  <si>
    <t>Bogács, wine cellars, Unit III/A/2 of Biró et al., (2020)</t>
  </si>
  <si>
    <t>Tibolddaróc, wine cellars, Unit III/A/2 of Biró et al., (2020)</t>
  </si>
  <si>
    <t>Sály, Latorvár, layer B of Hencz et al., (2021) (pyroclastic fallout deposit)</t>
  </si>
  <si>
    <t>Ostoros, Arany János street, layer B of Hencz et al., (2021) (pyroclastic fallout deposit)</t>
  </si>
  <si>
    <t>Eger, Tufakőbánya, layer B of Hencz et al., (2021) (pyroclastic fallout deposit)</t>
  </si>
  <si>
    <t>Code of the phenocrysts</t>
  </si>
  <si>
    <t>Total OH Region</t>
  </si>
  <si>
    <t>(3430 + 3378) + 3315
Biró et al., 2017</t>
  </si>
  <si>
    <t>Bükk Foreland Volcanic Area, Hungary, Carpathian-Pannonian Region</t>
  </si>
  <si>
    <t>3430 + 3378 + 3315 (more conservative)</t>
  </si>
  <si>
    <t>Structural OH concentration</t>
  </si>
  <si>
    <t>Thickness (based on Biró et al., 2016)</t>
  </si>
  <si>
    <t>absorp. coeff. L&amp;R 1997
ppm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</si>
</sst>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i/>
      <sz val="1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5" borderId="0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5" borderId="0" xfId="0" applyNumberFormat="1" applyFill="1" applyAlignment="1">
      <alignment horizontal="center" vertical="center"/>
    </xf>
    <xf numFmtId="0" fontId="4" fillId="0" borderId="0" xfId="0" applyFont="1" applyAlignment="1">
      <alignment vertical="center" textRotation="90"/>
    </xf>
    <xf numFmtId="0" fontId="3" fillId="0" borderId="0" xfId="0" applyFont="1" applyAlignment="1">
      <alignment vertical="center" textRotation="90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6" borderId="0" xfId="0" applyFill="1" applyAlignment="1">
      <alignment horizontal="center" vertical="center"/>
    </xf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3" borderId="1" xfId="0" applyNumberFormat="1" applyFill="1" applyBorder="1" applyAlignment="1">
      <alignment horizontal="center" vertical="center"/>
    </xf>
    <xf numFmtId="164" fontId="0" fillId="5" borderId="0" xfId="0" applyNumberFormat="1" applyFill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vertical="center" textRotation="90" wrapText="1"/>
    </xf>
    <xf numFmtId="165" fontId="0" fillId="0" borderId="0" xfId="0" applyNumberFormat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1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 wrapText="1"/>
    </xf>
    <xf numFmtId="0" fontId="0" fillId="6" borderId="0" xfId="0" applyFill="1" applyAlignment="1">
      <alignment horizontal="center"/>
    </xf>
    <xf numFmtId="0" fontId="5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textRotation="90"/>
    </xf>
    <xf numFmtId="0" fontId="4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 wrapText="1"/>
    </xf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DBD600"/>
      <color rgb="FFD2A000"/>
      <color rgb="FFE3D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E63AC-0091-4ED1-8822-4C0480AED210}">
  <dimension ref="A1:AN197"/>
  <sheetViews>
    <sheetView tabSelected="1" zoomScale="85" zoomScaleNormal="85" workbookViewId="0">
      <pane xSplit="4" ySplit="5" topLeftCell="E9" activePane="bottomRight" state="frozen"/>
      <selection pane="topRight" activeCell="J1" sqref="J1"/>
      <selection pane="bottomLeft" activeCell="A5" sqref="A5"/>
      <selection pane="bottomRight" activeCell="R6" sqref="R6"/>
    </sheetView>
  </sheetViews>
  <sheetFormatPr defaultColWidth="14.109375" defaultRowHeight="14.4" x14ac:dyDescent="0.3"/>
  <cols>
    <col min="1" max="1" width="14.6640625" style="10" bestFit="1" customWidth="1"/>
    <col min="2" max="2" width="8.88671875" style="10" customWidth="1"/>
    <col min="3" max="3" width="15.88671875" style="10" customWidth="1"/>
    <col min="4" max="4" width="10.109375" style="10" customWidth="1"/>
    <col min="5" max="12" width="14.109375" style="10"/>
    <col min="13" max="13" width="14.5546875" style="10" customWidth="1"/>
    <col min="14" max="17" width="14.109375" style="10"/>
    <col min="18" max="18" width="23.44140625" style="10" customWidth="1"/>
    <col min="19" max="19" width="14.109375" style="12"/>
    <col min="20" max="16384" width="14.109375" style="10"/>
  </cols>
  <sheetData>
    <row r="1" spans="1:40" ht="67.2" customHeight="1" thickBot="1" x14ac:dyDescent="0.35">
      <c r="A1" s="29" t="s">
        <v>43</v>
      </c>
      <c r="B1" s="30"/>
      <c r="C1" s="30"/>
      <c r="D1" s="31"/>
      <c r="E1" s="25"/>
      <c r="F1" s="25"/>
      <c r="G1" s="25"/>
      <c r="H1" s="25"/>
      <c r="I1" s="25"/>
      <c r="J1" s="25"/>
      <c r="K1" s="25"/>
      <c r="L1" s="25"/>
      <c r="M1" s="26"/>
    </row>
    <row r="2" spans="1:40" x14ac:dyDescent="0.3">
      <c r="A2" s="1"/>
      <c r="B2" s="1"/>
      <c r="C2" s="1"/>
      <c r="D2" s="1"/>
      <c r="E2" s="35" t="s">
        <v>7</v>
      </c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28"/>
      <c r="S2" s="22"/>
      <c r="T2" s="1"/>
      <c r="U2" s="38" t="s">
        <v>17</v>
      </c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5"/>
      <c r="AI2" s="5"/>
      <c r="AJ2" s="5"/>
      <c r="AK2" s="5"/>
      <c r="AL2" s="5"/>
      <c r="AM2" s="5"/>
      <c r="AN2" s="5"/>
    </row>
    <row r="3" spans="1:40" ht="28.2" customHeight="1" x14ac:dyDescent="0.3">
      <c r="A3" s="36" t="s">
        <v>6</v>
      </c>
      <c r="B3" s="36" t="s">
        <v>33</v>
      </c>
      <c r="C3" s="36" t="s">
        <v>40</v>
      </c>
      <c r="D3" s="36" t="s">
        <v>46</v>
      </c>
      <c r="E3" s="37" t="s">
        <v>8</v>
      </c>
      <c r="F3" s="37"/>
      <c r="G3" s="37"/>
      <c r="H3" s="37"/>
      <c r="I3" s="37"/>
      <c r="J3" s="37"/>
      <c r="K3" s="37"/>
      <c r="L3" s="37"/>
      <c r="M3" s="37"/>
      <c r="N3" s="37" t="s">
        <v>45</v>
      </c>
      <c r="O3" s="37"/>
      <c r="P3" s="37"/>
      <c r="Q3" s="37"/>
      <c r="R3" s="37"/>
      <c r="U3" s="37" t="s">
        <v>8</v>
      </c>
      <c r="V3" s="37"/>
      <c r="W3" s="37"/>
      <c r="X3" s="37"/>
      <c r="Y3" s="37"/>
      <c r="Z3" s="37"/>
      <c r="AA3" s="37"/>
      <c r="AB3" s="37"/>
      <c r="AC3" s="37"/>
      <c r="AD3" s="37" t="s">
        <v>11</v>
      </c>
      <c r="AE3" s="37"/>
      <c r="AF3" s="37"/>
      <c r="AG3" s="37"/>
    </row>
    <row r="4" spans="1:40" ht="28.2" customHeight="1" x14ac:dyDescent="0.3">
      <c r="A4" s="36"/>
      <c r="B4" s="36"/>
      <c r="C4" s="36"/>
      <c r="D4" s="36"/>
      <c r="E4" s="36">
        <v>3480</v>
      </c>
      <c r="F4" s="36">
        <v>3430</v>
      </c>
      <c r="G4" s="36">
        <v>3378</v>
      </c>
      <c r="H4" s="36" t="s">
        <v>1</v>
      </c>
      <c r="I4" s="36">
        <v>3315</v>
      </c>
      <c r="J4" s="36">
        <v>3200</v>
      </c>
      <c r="K4" s="36" t="s">
        <v>41</v>
      </c>
      <c r="L4" s="36" t="s">
        <v>2</v>
      </c>
      <c r="M4" s="36" t="s">
        <v>32</v>
      </c>
      <c r="N4" s="39" t="s">
        <v>44</v>
      </c>
      <c r="O4" s="39"/>
      <c r="P4" s="36" t="s">
        <v>42</v>
      </c>
      <c r="Q4" s="36"/>
      <c r="R4" s="36"/>
      <c r="U4" s="36" t="s">
        <v>0</v>
      </c>
      <c r="V4" s="36">
        <v>3430</v>
      </c>
      <c r="W4" s="36">
        <v>3378</v>
      </c>
      <c r="X4" s="36" t="s">
        <v>1</v>
      </c>
      <c r="Y4" s="36">
        <v>3315</v>
      </c>
      <c r="Z4" s="36" t="s">
        <v>9</v>
      </c>
      <c r="AA4" s="36" t="s">
        <v>10</v>
      </c>
      <c r="AB4" s="36" t="s">
        <v>2</v>
      </c>
      <c r="AC4" s="36" t="s">
        <v>3</v>
      </c>
      <c r="AD4" s="36" t="s">
        <v>44</v>
      </c>
      <c r="AE4" s="36"/>
      <c r="AF4" s="36" t="s">
        <v>42</v>
      </c>
      <c r="AG4" s="36"/>
    </row>
    <row r="5" spans="1:40" s="11" customFormat="1" ht="32.4" customHeight="1" x14ac:dyDescent="0.3">
      <c r="A5" s="36"/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11" t="s">
        <v>4</v>
      </c>
      <c r="O5" s="11" t="s">
        <v>5</v>
      </c>
      <c r="P5" s="11" t="s">
        <v>4</v>
      </c>
      <c r="Q5" s="11" t="s">
        <v>5</v>
      </c>
      <c r="R5" s="27" t="s">
        <v>47</v>
      </c>
      <c r="S5" s="23"/>
      <c r="U5" s="36"/>
      <c r="V5" s="36"/>
      <c r="W5" s="36"/>
      <c r="X5" s="36"/>
      <c r="Y5" s="36"/>
      <c r="Z5" s="36"/>
      <c r="AA5" s="36"/>
      <c r="AB5" s="36"/>
      <c r="AC5" s="36"/>
      <c r="AD5" s="11" t="s">
        <v>4</v>
      </c>
      <c r="AE5" s="11" t="s">
        <v>5</v>
      </c>
      <c r="AF5" s="11" t="s">
        <v>4</v>
      </c>
      <c r="AG5" s="11" t="s">
        <v>5</v>
      </c>
    </row>
    <row r="6" spans="1:40" ht="14.4" customHeight="1" x14ac:dyDescent="0.3">
      <c r="A6" s="34" t="s">
        <v>39</v>
      </c>
      <c r="B6" s="33" t="s">
        <v>18</v>
      </c>
      <c r="C6" s="10">
        <v>1</v>
      </c>
      <c r="D6" s="6">
        <f>+AC6/3.2819</f>
        <v>176.67905786282336</v>
      </c>
      <c r="E6" s="10">
        <v>5.0000000000000001E-3</v>
      </c>
      <c r="F6" s="10">
        <v>4.8000000000000001E-2</v>
      </c>
      <c r="G6" s="10">
        <v>0.34300000000000003</v>
      </c>
      <c r="H6" s="10">
        <v>0.68400000000000005</v>
      </c>
      <c r="I6" s="10">
        <v>0.11600000000000001</v>
      </c>
      <c r="J6" s="10">
        <v>3.4000000000000002E-2</v>
      </c>
      <c r="K6" s="10">
        <v>1.962</v>
      </c>
      <c r="L6" s="10">
        <v>0.90500000000000003</v>
      </c>
      <c r="M6" s="10">
        <v>568.98699999999997</v>
      </c>
      <c r="N6" s="2">
        <f t="shared" ref="N6:N19" si="0">+($F6+$G6+$I6)*0.072*10000*3/$D6</f>
        <v>6.198357707172458</v>
      </c>
      <c r="O6" s="2">
        <f t="shared" ref="O6:Q21" si="1">+N6*6.67</f>
        <v>41.343045906840295</v>
      </c>
      <c r="P6" s="2">
        <f>+($H6+$I6)*0.072*10000*3/$D6</f>
        <v>9.7804460862681797</v>
      </c>
      <c r="Q6" s="2">
        <f t="shared" si="1"/>
        <v>65.235575395408759</v>
      </c>
      <c r="R6" s="2">
        <f t="shared" ref="R6:R11" si="2">+($H6+$I6)*0.076*10000*3/$D6</f>
        <v>10.323804202171967</v>
      </c>
      <c r="U6" s="10">
        <v>5.0000000000000001E-3</v>
      </c>
      <c r="V6" s="10">
        <v>4.7E-2</v>
      </c>
      <c r="W6" s="10">
        <v>0.34200000000000003</v>
      </c>
      <c r="X6" s="10">
        <v>0.66800000000000004</v>
      </c>
      <c r="Y6" s="10">
        <v>0.113</v>
      </c>
      <c r="Z6" s="10">
        <v>2.9000000000000001E-2</v>
      </c>
      <c r="AA6" s="10">
        <v>1.5209999999999999</v>
      </c>
      <c r="AB6" s="10">
        <v>0.85</v>
      </c>
      <c r="AC6" s="10">
        <v>579.84299999999996</v>
      </c>
      <c r="AD6" s="2">
        <f t="shared" ref="AD6:AD36" si="3">+($V6+$W6+$Y6)*0.072*10000*3/$D6</f>
        <v>6.1372299191332811</v>
      </c>
      <c r="AE6" s="2">
        <f>+AD6*6.67</f>
        <v>40.935323560618983</v>
      </c>
      <c r="AF6" s="2">
        <f t="shared" ref="AF6:AF36" si="4">+($X6+$Y6)*0.072*10000*3/$D6</f>
        <v>9.5481604917193099</v>
      </c>
      <c r="AG6" s="2">
        <f>+AF6*6.67</f>
        <v>63.686230479767794</v>
      </c>
    </row>
    <row r="7" spans="1:40" x14ac:dyDescent="0.3">
      <c r="A7" s="34"/>
      <c r="B7" s="33"/>
      <c r="C7" s="10">
        <v>2</v>
      </c>
      <c r="D7" s="6">
        <f t="shared" ref="D7:D36" si="5">+AC7/3.2819</f>
        <v>206.04863036655595</v>
      </c>
      <c r="E7" s="10">
        <v>3.0000000000000001E-3</v>
      </c>
      <c r="F7" s="10">
        <v>4.5999999999999999E-2</v>
      </c>
      <c r="G7" s="10">
        <v>0.30299999999999999</v>
      </c>
      <c r="H7" s="10">
        <v>0.61399999999999999</v>
      </c>
      <c r="I7" s="10">
        <v>0.106</v>
      </c>
      <c r="J7" s="10">
        <v>4.2999999999999997E-2</v>
      </c>
      <c r="K7" s="10">
        <v>1.772</v>
      </c>
      <c r="L7" s="10">
        <v>0.73399999999999999</v>
      </c>
      <c r="M7" s="10">
        <v>654.93100000000004</v>
      </c>
      <c r="N7" s="2">
        <f t="shared" si="0"/>
        <v>4.7697477932836563</v>
      </c>
      <c r="O7" s="2">
        <f t="shared" si="1"/>
        <v>31.814217781201986</v>
      </c>
      <c r="P7" s="2">
        <f t="shared" ref="P7:R36" si="6">+($H7+$I7)*0.072*10000*3/$D7</f>
        <v>7.5477327717895211</v>
      </c>
      <c r="Q7" s="2">
        <f t="shared" si="1"/>
        <v>50.343377587836102</v>
      </c>
      <c r="R7" s="2">
        <f t="shared" si="2"/>
        <v>7.9670512591111615</v>
      </c>
      <c r="U7" s="10">
        <v>3.0000000000000001E-3</v>
      </c>
      <c r="V7" s="10">
        <v>4.4999999999999998E-2</v>
      </c>
      <c r="W7" s="10">
        <v>0.30199999999999999</v>
      </c>
      <c r="X7" s="10">
        <v>0.59799999999999998</v>
      </c>
      <c r="Y7" s="10">
        <v>0.104</v>
      </c>
      <c r="Z7" s="10">
        <v>3.7999999999999999E-2</v>
      </c>
      <c r="AA7" s="10">
        <v>1.331</v>
      </c>
      <c r="AB7" s="10">
        <v>0.71499999999999997</v>
      </c>
      <c r="AC7" s="10">
        <v>676.23099999999999</v>
      </c>
      <c r="AD7" s="2">
        <f t="shared" si="3"/>
        <v>4.7278159445514909</v>
      </c>
      <c r="AE7" s="2">
        <f t="shared" ref="AE7:AE36" si="7">+AD7*6.67</f>
        <v>31.534532350158443</v>
      </c>
      <c r="AF7" s="2">
        <f t="shared" si="4"/>
        <v>7.3590394524947822</v>
      </c>
      <c r="AG7" s="2">
        <f t="shared" ref="AG7:AG36" si="8">+AF7*6.67</f>
        <v>49.0847931481402</v>
      </c>
    </row>
    <row r="8" spans="1:40" x14ac:dyDescent="0.3">
      <c r="A8" s="34"/>
      <c r="B8" s="33"/>
      <c r="C8" s="10">
        <v>3</v>
      </c>
      <c r="D8" s="6">
        <f t="shared" si="5"/>
        <v>176.41244401109114</v>
      </c>
      <c r="E8" s="10">
        <v>1E-3</v>
      </c>
      <c r="F8" s="10">
        <v>4.9000000000000002E-2</v>
      </c>
      <c r="G8" s="10">
        <v>0.32400000000000001</v>
      </c>
      <c r="H8" s="10">
        <v>0.65100000000000002</v>
      </c>
      <c r="I8" s="10">
        <v>0.105</v>
      </c>
      <c r="J8" s="10">
        <v>3.6999999999999998E-2</v>
      </c>
      <c r="K8" s="10">
        <v>1.75</v>
      </c>
      <c r="L8" s="10">
        <v>0.24199999999999999</v>
      </c>
      <c r="M8" s="10">
        <v>576.10199999999998</v>
      </c>
      <c r="N8" s="2">
        <f t="shared" si="0"/>
        <v>5.8526483536223068</v>
      </c>
      <c r="O8" s="2">
        <f t="shared" si="1"/>
        <v>39.037164518660788</v>
      </c>
      <c r="P8" s="2">
        <f t="shared" si="6"/>
        <v>9.2564898647248199</v>
      </c>
      <c r="Q8" s="2">
        <f t="shared" si="1"/>
        <v>61.740787397714548</v>
      </c>
      <c r="R8" s="2">
        <f t="shared" si="2"/>
        <v>9.7707393016539772</v>
      </c>
      <c r="U8" s="10">
        <v>0</v>
      </c>
      <c r="V8" s="10">
        <v>4.7E-2</v>
      </c>
      <c r="W8" s="10">
        <v>0.32300000000000001</v>
      </c>
      <c r="X8" s="10">
        <v>0.63500000000000001</v>
      </c>
      <c r="Y8" s="10">
        <v>0.10199999999999999</v>
      </c>
      <c r="Z8" s="10">
        <v>3.2000000000000001E-2</v>
      </c>
      <c r="AA8" s="10">
        <v>1.31</v>
      </c>
      <c r="AB8" s="10">
        <v>0.31</v>
      </c>
      <c r="AC8" s="10">
        <v>578.96799999999996</v>
      </c>
      <c r="AD8" s="2">
        <f t="shared" si="3"/>
        <v>5.7791841483467117</v>
      </c>
      <c r="AE8" s="2">
        <f t="shared" si="7"/>
        <v>38.547158269472568</v>
      </c>
      <c r="AF8" s="2">
        <f t="shared" si="4"/>
        <v>9.02385321468544</v>
      </c>
      <c r="AG8" s="2">
        <f t="shared" si="8"/>
        <v>60.189100941951885</v>
      </c>
    </row>
    <row r="9" spans="1:40" x14ac:dyDescent="0.3">
      <c r="A9" s="34"/>
      <c r="B9" s="33"/>
      <c r="C9" s="10">
        <v>4</v>
      </c>
      <c r="D9" s="6">
        <f t="shared" si="5"/>
        <v>208.95548310429933</v>
      </c>
      <c r="E9" s="10">
        <v>2E-3</v>
      </c>
      <c r="F9" s="10">
        <v>5.1999999999999998E-2</v>
      </c>
      <c r="G9" s="10">
        <v>0.34599999999999997</v>
      </c>
      <c r="H9" s="10">
        <v>0.69699999999999995</v>
      </c>
      <c r="I9" s="10">
        <v>0.124</v>
      </c>
      <c r="J9" s="10">
        <v>4.8000000000000001E-2</v>
      </c>
      <c r="K9" s="10">
        <v>2.19</v>
      </c>
      <c r="L9" s="10">
        <v>0.40600000000000003</v>
      </c>
      <c r="M9" s="10">
        <v>716.745</v>
      </c>
      <c r="N9" s="2">
        <f t="shared" si="0"/>
        <v>5.395981877332229</v>
      </c>
      <c r="O9" s="2">
        <f t="shared" si="1"/>
        <v>35.99119912180597</v>
      </c>
      <c r="P9" s="2">
        <f t="shared" si="6"/>
        <v>8.4867837572600759</v>
      </c>
      <c r="Q9" s="2">
        <f t="shared" si="1"/>
        <v>56.606847660924707</v>
      </c>
      <c r="R9" s="2">
        <f t="shared" si="2"/>
        <v>8.9582717437745245</v>
      </c>
      <c r="U9" s="10">
        <v>1E-3</v>
      </c>
      <c r="V9" s="10">
        <v>0.05</v>
      </c>
      <c r="W9" s="10">
        <v>0.34499999999999997</v>
      </c>
      <c r="X9" s="10">
        <v>0.68</v>
      </c>
      <c r="Y9" s="10">
        <v>0.121</v>
      </c>
      <c r="Z9" s="10">
        <v>4.2000000000000003E-2</v>
      </c>
      <c r="AA9" s="10">
        <v>1.73</v>
      </c>
      <c r="AB9" s="10">
        <v>0.46700000000000003</v>
      </c>
      <c r="AC9" s="10">
        <v>685.77099999999996</v>
      </c>
      <c r="AD9" s="2">
        <f t="shared" si="3"/>
        <v>5.3339590971330075</v>
      </c>
      <c r="AE9" s="2">
        <f t="shared" si="7"/>
        <v>35.577507177877159</v>
      </c>
      <c r="AF9" s="2">
        <f t="shared" si="4"/>
        <v>8.2800411565960079</v>
      </c>
      <c r="AG9" s="2">
        <f t="shared" si="8"/>
        <v>55.227874514495369</v>
      </c>
    </row>
    <row r="10" spans="1:40" x14ac:dyDescent="0.3">
      <c r="A10" s="34"/>
      <c r="B10" s="33"/>
      <c r="C10" s="10">
        <v>5</v>
      </c>
      <c r="D10" s="6">
        <f t="shared" si="5"/>
        <v>228.45120204759439</v>
      </c>
      <c r="E10" s="10">
        <v>6.0000000000000001E-3</v>
      </c>
      <c r="F10" s="10">
        <v>6.2E-2</v>
      </c>
      <c r="G10" s="10">
        <v>0.44800000000000001</v>
      </c>
      <c r="H10" s="10">
        <v>0.88100000000000001</v>
      </c>
      <c r="I10" s="10">
        <v>0.14499999999999999</v>
      </c>
      <c r="J10" s="10">
        <v>4.7E-2</v>
      </c>
      <c r="K10" s="10">
        <v>2.4359999999999999</v>
      </c>
      <c r="L10" s="10">
        <v>1.35</v>
      </c>
      <c r="M10" s="10">
        <v>760.346</v>
      </c>
      <c r="N10" s="2">
        <f t="shared" si="0"/>
        <v>6.1930074664489956</v>
      </c>
      <c r="O10" s="2">
        <f t="shared" si="1"/>
        <v>41.307359801214801</v>
      </c>
      <c r="P10" s="2">
        <f t="shared" si="6"/>
        <v>9.7008025352315546</v>
      </c>
      <c r="Q10" s="2">
        <f t="shared" si="1"/>
        <v>64.704352909994469</v>
      </c>
      <c r="R10" s="2">
        <f t="shared" si="2"/>
        <v>10.239736009411086</v>
      </c>
      <c r="U10" s="10">
        <v>6.0000000000000001E-3</v>
      </c>
      <c r="V10" s="10">
        <v>0.06</v>
      </c>
      <c r="W10" s="10">
        <v>0.44700000000000001</v>
      </c>
      <c r="X10" s="10">
        <v>0.86399999999999999</v>
      </c>
      <c r="Y10" s="10">
        <v>0.14199999999999999</v>
      </c>
      <c r="Z10" s="10">
        <v>4.1000000000000002E-2</v>
      </c>
      <c r="AA10" s="10">
        <v>1.966</v>
      </c>
      <c r="AB10" s="10">
        <v>1.3049999999999999</v>
      </c>
      <c r="AC10" s="10">
        <v>749.75400000000002</v>
      </c>
      <c r="AD10" s="2">
        <f t="shared" si="3"/>
        <v>6.1362776270616752</v>
      </c>
      <c r="AE10" s="2">
        <f t="shared" si="7"/>
        <v>40.92897177250137</v>
      </c>
      <c r="AF10" s="2">
        <f t="shared" si="4"/>
        <v>9.5117030706071581</v>
      </c>
      <c r="AG10" s="2">
        <f t="shared" si="8"/>
        <v>63.443059480949742</v>
      </c>
    </row>
    <row r="11" spans="1:40" x14ac:dyDescent="0.3">
      <c r="A11" s="34"/>
      <c r="B11" s="33"/>
      <c r="C11" s="10">
        <v>6</v>
      </c>
      <c r="D11" s="6">
        <f t="shared" si="5"/>
        <v>222.06343886163503</v>
      </c>
      <c r="E11" s="10">
        <v>6.0000000000000001E-3</v>
      </c>
      <c r="F11" s="10">
        <v>0.06</v>
      </c>
      <c r="G11" s="10">
        <v>0.40100000000000002</v>
      </c>
      <c r="H11" s="10">
        <v>0.8</v>
      </c>
      <c r="I11" s="10">
        <v>0.13200000000000001</v>
      </c>
      <c r="J11" s="10">
        <v>4.4999999999999998E-2</v>
      </c>
      <c r="K11" s="10">
        <v>2.2130000000000001</v>
      </c>
      <c r="L11" s="10">
        <v>0.57399999999999995</v>
      </c>
      <c r="M11" s="10">
        <v>731.71600000000001</v>
      </c>
      <c r="N11" s="2">
        <f t="shared" si="0"/>
        <v>5.7680814390976813</v>
      </c>
      <c r="O11" s="2">
        <f t="shared" si="1"/>
        <v>38.473103198781537</v>
      </c>
      <c r="P11" s="2">
        <f t="shared" si="6"/>
        <v>9.0655175400321077</v>
      </c>
      <c r="Q11" s="2">
        <f t="shared" si="1"/>
        <v>60.467001992014161</v>
      </c>
      <c r="R11" s="2">
        <f t="shared" si="2"/>
        <v>9.5691574033672246</v>
      </c>
      <c r="U11" s="10">
        <v>5.0000000000000001E-3</v>
      </c>
      <c r="V11" s="10">
        <v>5.8000000000000003E-2</v>
      </c>
      <c r="W11" s="10">
        <v>0.4</v>
      </c>
      <c r="X11" s="10">
        <v>0.78300000000000003</v>
      </c>
      <c r="Y11" s="10">
        <v>0.13</v>
      </c>
      <c r="Z11" s="10">
        <v>3.9E-2</v>
      </c>
      <c r="AA11" s="10">
        <v>1.75</v>
      </c>
      <c r="AB11" s="10">
        <v>0.623</v>
      </c>
      <c r="AC11" s="10">
        <v>728.79</v>
      </c>
      <c r="AD11" s="2">
        <f t="shared" si="3"/>
        <v>5.7194466883464381</v>
      </c>
      <c r="AE11" s="2">
        <f t="shared" si="7"/>
        <v>38.148709411270744</v>
      </c>
      <c r="AF11" s="2">
        <f t="shared" si="4"/>
        <v>8.8807054871773747</v>
      </c>
      <c r="AG11" s="2">
        <f t="shared" si="8"/>
        <v>59.234305599473089</v>
      </c>
    </row>
    <row r="12" spans="1:40" x14ac:dyDescent="0.3">
      <c r="A12" s="34"/>
      <c r="B12" s="33"/>
      <c r="C12" s="10">
        <v>7</v>
      </c>
      <c r="D12" s="6">
        <f t="shared" si="5"/>
        <v>249.76080928730312</v>
      </c>
      <c r="E12" s="10">
        <v>8.0000000000000002E-3</v>
      </c>
      <c r="F12" s="10">
        <v>4.7E-2</v>
      </c>
      <c r="G12" s="10">
        <v>0.36199999999999999</v>
      </c>
      <c r="H12" s="10">
        <v>0.68799999999999994</v>
      </c>
      <c r="I12" s="10">
        <v>0.124</v>
      </c>
      <c r="J12" s="10">
        <v>4.7E-2</v>
      </c>
      <c r="K12" s="10">
        <v>1.944</v>
      </c>
      <c r="L12" s="10">
        <v>2.5169999999999999</v>
      </c>
      <c r="M12" s="10">
        <v>857.26499999999999</v>
      </c>
      <c r="N12" s="2">
        <f t="shared" si="0"/>
        <v>4.6095302272810441</v>
      </c>
      <c r="O12" s="2">
        <f t="shared" si="1"/>
        <v>30.745566615964563</v>
      </c>
      <c r="P12" s="2">
        <f t="shared" si="6"/>
        <v>7.0223987702668058</v>
      </c>
      <c r="Q12" s="2">
        <f t="shared" si="1"/>
        <v>46.839399797679597</v>
      </c>
      <c r="R12" s="2">
        <f>+($H12+$I12)*0.076*10000*3/$D12</f>
        <v>7.4125320352816306</v>
      </c>
      <c r="U12" s="10">
        <v>8.0000000000000002E-3</v>
      </c>
      <c r="V12" s="10">
        <v>4.5999999999999999E-2</v>
      </c>
      <c r="W12" s="10">
        <v>0.36099999999999999</v>
      </c>
      <c r="X12" s="10">
        <v>0.67100000000000004</v>
      </c>
      <c r="Y12" s="10">
        <v>0.122</v>
      </c>
      <c r="Z12" s="10">
        <v>4.1000000000000002E-2</v>
      </c>
      <c r="AA12" s="10">
        <v>1.4690000000000001</v>
      </c>
      <c r="AB12" s="10">
        <v>2.42</v>
      </c>
      <c r="AC12" s="10">
        <v>819.69</v>
      </c>
      <c r="AD12" s="2">
        <f t="shared" si="3"/>
        <v>4.5749371298905661</v>
      </c>
      <c r="AE12" s="2">
        <f t="shared" si="7"/>
        <v>30.514830656370076</v>
      </c>
      <c r="AF12" s="2">
        <f t="shared" si="4"/>
        <v>6.8580815576620422</v>
      </c>
      <c r="AG12" s="2">
        <f t="shared" si="8"/>
        <v>45.743403989605824</v>
      </c>
    </row>
    <row r="13" spans="1:40" x14ac:dyDescent="0.3">
      <c r="A13" s="34"/>
      <c r="B13" s="33"/>
      <c r="C13" s="10">
        <v>8</v>
      </c>
      <c r="D13" s="6">
        <f t="shared" si="5"/>
        <v>211.57957280843416</v>
      </c>
      <c r="E13" s="10">
        <v>8.0000000000000002E-3</v>
      </c>
      <c r="F13" s="10">
        <v>4.9000000000000002E-2</v>
      </c>
      <c r="G13" s="10">
        <v>0.315</v>
      </c>
      <c r="H13" s="10">
        <v>0.63400000000000001</v>
      </c>
      <c r="I13" s="10">
        <v>0.109</v>
      </c>
      <c r="J13" s="10">
        <v>4.1000000000000002E-2</v>
      </c>
      <c r="K13" s="10">
        <v>1.8</v>
      </c>
      <c r="L13" s="10">
        <v>0.54500000000000004</v>
      </c>
      <c r="M13" s="10">
        <v>679.04100000000005</v>
      </c>
      <c r="N13" s="2">
        <f t="shared" si="0"/>
        <v>4.8288215466104427</v>
      </c>
      <c r="O13" s="2">
        <f t="shared" si="1"/>
        <v>32.208239715891651</v>
      </c>
      <c r="P13" s="2">
        <f t="shared" si="6"/>
        <v>7.5852313089462129</v>
      </c>
      <c r="Q13" s="2">
        <f t="shared" si="1"/>
        <v>50.593492830671238</v>
      </c>
      <c r="R13" s="2">
        <f t="shared" ref="R13:R36" si="9">+($H13+$I13)*0.076*10000*3/$D13</f>
        <v>8.006633048332116</v>
      </c>
      <c r="U13" s="10">
        <v>8.0000000000000002E-3</v>
      </c>
      <c r="V13" s="10">
        <v>4.7E-2</v>
      </c>
      <c r="W13" s="10">
        <v>0.314</v>
      </c>
      <c r="X13" s="10">
        <v>0.61699999999999999</v>
      </c>
      <c r="Y13" s="10">
        <v>0.106</v>
      </c>
      <c r="Z13" s="10">
        <v>3.5000000000000003E-2</v>
      </c>
      <c r="AA13" s="10">
        <v>1.3420000000000001</v>
      </c>
      <c r="AB13" s="10">
        <v>0.57699999999999996</v>
      </c>
      <c r="AC13" s="10">
        <v>694.38300000000004</v>
      </c>
      <c r="AD13" s="2">
        <f t="shared" si="3"/>
        <v>4.7675679963363145</v>
      </c>
      <c r="AE13" s="2">
        <f t="shared" si="7"/>
        <v>31.799678535563217</v>
      </c>
      <c r="AF13" s="2">
        <f t="shared" si="4"/>
        <v>7.3810528080324529</v>
      </c>
      <c r="AG13" s="2">
        <f t="shared" si="8"/>
        <v>49.231622229576459</v>
      </c>
    </row>
    <row r="14" spans="1:40" x14ac:dyDescent="0.3">
      <c r="A14" s="34"/>
      <c r="B14" s="33"/>
      <c r="C14" s="10">
        <v>9</v>
      </c>
      <c r="D14" s="6">
        <f t="shared" si="5"/>
        <v>236.80063377921326</v>
      </c>
      <c r="E14" s="10">
        <v>5.0000000000000001E-3</v>
      </c>
      <c r="F14" s="10">
        <v>5.8999999999999997E-2</v>
      </c>
      <c r="G14" s="10">
        <v>0.42099999999999999</v>
      </c>
      <c r="H14" s="10">
        <v>0.83</v>
      </c>
      <c r="I14" s="10">
        <v>0.14099999999999999</v>
      </c>
      <c r="J14" s="10">
        <v>4.4999999999999998E-2</v>
      </c>
      <c r="K14" s="10">
        <v>2.2320000000000002</v>
      </c>
      <c r="L14" s="10">
        <v>0.85399999999999998</v>
      </c>
      <c r="M14" s="10">
        <v>782.66499999999996</v>
      </c>
      <c r="N14" s="2">
        <f t="shared" si="0"/>
        <v>5.6645118663434362</v>
      </c>
      <c r="O14" s="2">
        <f t="shared" si="1"/>
        <v>37.782294148510722</v>
      </c>
      <c r="P14" s="2">
        <f t="shared" si="6"/>
        <v>8.8570708892423138</v>
      </c>
      <c r="Q14" s="2">
        <f t="shared" si="1"/>
        <v>59.076662831246232</v>
      </c>
      <c r="R14" s="2">
        <f t="shared" si="9"/>
        <v>9.3491303830891095</v>
      </c>
      <c r="U14" s="10">
        <v>5.0000000000000001E-3</v>
      </c>
      <c r="V14" s="10">
        <v>5.7000000000000002E-2</v>
      </c>
      <c r="W14" s="10">
        <v>0.41899999999999998</v>
      </c>
      <c r="X14" s="10">
        <v>0.81200000000000006</v>
      </c>
      <c r="Y14" s="10">
        <v>0.13800000000000001</v>
      </c>
      <c r="Z14" s="10">
        <v>0.04</v>
      </c>
      <c r="AA14" s="10">
        <v>1.76</v>
      </c>
      <c r="AB14" s="10">
        <v>0.85199999999999998</v>
      </c>
      <c r="AC14" s="10">
        <v>777.15599999999995</v>
      </c>
      <c r="AD14" s="2">
        <f t="shared" si="3"/>
        <v>5.6006606858854591</v>
      </c>
      <c r="AE14" s="2">
        <f t="shared" si="7"/>
        <v>37.356406774856012</v>
      </c>
      <c r="AF14" s="2">
        <f t="shared" si="4"/>
        <v>8.6655173478683825</v>
      </c>
      <c r="AG14" s="2">
        <f t="shared" si="8"/>
        <v>57.799000710282108</v>
      </c>
    </row>
    <row r="15" spans="1:40" x14ac:dyDescent="0.3">
      <c r="A15" s="34"/>
      <c r="B15" s="33"/>
      <c r="C15" s="10">
        <v>10</v>
      </c>
      <c r="D15" s="6">
        <f t="shared" si="5"/>
        <v>212.76333831012525</v>
      </c>
      <c r="E15" s="10">
        <v>8.9999999999999993E-3</v>
      </c>
      <c r="F15" s="10">
        <v>6.2E-2</v>
      </c>
      <c r="G15" s="10">
        <v>0.45900000000000002</v>
      </c>
      <c r="H15" s="10">
        <v>0.89500000000000002</v>
      </c>
      <c r="I15" s="10">
        <v>0.153</v>
      </c>
      <c r="J15" s="10">
        <v>4.3999999999999997E-2</v>
      </c>
      <c r="K15" s="10">
        <v>2.7679999999999998</v>
      </c>
      <c r="L15" s="10">
        <v>1.871</v>
      </c>
      <c r="M15" s="10">
        <v>755.16399999999999</v>
      </c>
      <c r="N15" s="2">
        <f t="shared" si="0"/>
        <v>6.8425322311777146</v>
      </c>
      <c r="O15" s="2">
        <f t="shared" si="1"/>
        <v>45.639689981955357</v>
      </c>
      <c r="P15" s="2">
        <f t="shared" si="6"/>
        <v>10.639426970733298</v>
      </c>
      <c r="Q15" s="2">
        <f t="shared" si="1"/>
        <v>70.964977894791105</v>
      </c>
      <c r="R15" s="2">
        <f t="shared" si="9"/>
        <v>11.230506246885149</v>
      </c>
      <c r="U15" s="10">
        <v>8.9999999999999993E-3</v>
      </c>
      <c r="V15" s="10">
        <v>0.06</v>
      </c>
      <c r="W15" s="10">
        <v>0.45800000000000002</v>
      </c>
      <c r="X15" s="10">
        <v>0.879</v>
      </c>
      <c r="Y15" s="10">
        <v>0.151</v>
      </c>
      <c r="Z15" s="10">
        <v>3.7999999999999999E-2</v>
      </c>
      <c r="AA15" s="10">
        <v>2.31</v>
      </c>
      <c r="AB15" s="10">
        <v>1.746</v>
      </c>
      <c r="AC15" s="10">
        <v>698.26800000000003</v>
      </c>
      <c r="AD15" s="2">
        <f t="shared" si="3"/>
        <v>6.7917716063173446</v>
      </c>
      <c r="AE15" s="2">
        <f t="shared" si="7"/>
        <v>45.301116614136689</v>
      </c>
      <c r="AF15" s="2">
        <f t="shared" si="4"/>
        <v>10.45668872123597</v>
      </c>
      <c r="AG15" s="2">
        <f t="shared" si="8"/>
        <v>69.746113770643916</v>
      </c>
    </row>
    <row r="16" spans="1:40" x14ac:dyDescent="0.3">
      <c r="A16" s="34"/>
      <c r="B16" s="33"/>
      <c r="C16" s="10">
        <v>12</v>
      </c>
      <c r="D16" s="6">
        <f t="shared" si="5"/>
        <v>278.98046863097596</v>
      </c>
      <c r="E16" s="10">
        <v>8.0000000000000002E-3</v>
      </c>
      <c r="F16" s="10">
        <v>9.0999999999999998E-2</v>
      </c>
      <c r="G16" s="10">
        <v>0.625</v>
      </c>
      <c r="H16" s="10">
        <v>1.234</v>
      </c>
      <c r="I16" s="10">
        <v>0.20399999999999999</v>
      </c>
      <c r="J16" s="10">
        <v>5.3999999999999999E-2</v>
      </c>
      <c r="K16" s="10">
        <v>3.2559999999999998</v>
      </c>
      <c r="L16" s="10">
        <v>0.92900000000000005</v>
      </c>
      <c r="M16" s="10">
        <v>959.46100000000001</v>
      </c>
      <c r="N16" s="2">
        <f t="shared" si="0"/>
        <v>7.1230792956641968</v>
      </c>
      <c r="O16" s="2">
        <f t="shared" si="1"/>
        <v>47.510938902080191</v>
      </c>
      <c r="P16" s="2">
        <f t="shared" si="6"/>
        <v>11.133682638222952</v>
      </c>
      <c r="Q16" s="2">
        <f t="shared" si="1"/>
        <v>74.261663196947083</v>
      </c>
      <c r="R16" s="2">
        <f t="shared" si="9"/>
        <v>11.75222056256867</v>
      </c>
      <c r="U16" s="10">
        <v>8.0000000000000002E-3</v>
      </c>
      <c r="V16" s="10">
        <v>8.8999999999999996E-2</v>
      </c>
      <c r="W16" s="10">
        <v>0.624</v>
      </c>
      <c r="X16" s="10">
        <v>1.2170000000000001</v>
      </c>
      <c r="Y16" s="10">
        <v>0.20100000000000001</v>
      </c>
      <c r="Z16" s="10">
        <v>4.9000000000000002E-2</v>
      </c>
      <c r="AA16" s="10">
        <v>2.7829999999999999</v>
      </c>
      <c r="AB16" s="10">
        <v>0.90900000000000003</v>
      </c>
      <c r="AC16" s="10">
        <v>915.58600000000001</v>
      </c>
      <c r="AD16" s="2">
        <f t="shared" si="3"/>
        <v>7.0766244306924735</v>
      </c>
      <c r="AE16" s="2">
        <f t="shared" si="7"/>
        <v>47.201084952718794</v>
      </c>
      <c r="AF16" s="2">
        <f t="shared" si="4"/>
        <v>10.978833088317209</v>
      </c>
      <c r="AG16" s="2">
        <f t="shared" si="8"/>
        <v>73.228816699075793</v>
      </c>
    </row>
    <row r="17" spans="1:33" x14ac:dyDescent="0.3">
      <c r="A17" s="34"/>
      <c r="B17" s="33"/>
      <c r="C17" s="10">
        <v>13</v>
      </c>
      <c r="D17" s="6">
        <f t="shared" si="5"/>
        <v>280.09811389743749</v>
      </c>
      <c r="E17" s="10">
        <v>6.0000000000000001E-3</v>
      </c>
      <c r="F17" s="10">
        <v>6.6000000000000003E-2</v>
      </c>
      <c r="G17" s="10">
        <v>0.41799999999999998</v>
      </c>
      <c r="H17" s="10">
        <v>0.84199999999999997</v>
      </c>
      <c r="I17" s="10">
        <v>0.14799999999999999</v>
      </c>
      <c r="J17" s="10">
        <v>5.8999999999999997E-2</v>
      </c>
      <c r="K17" s="10">
        <v>2.367</v>
      </c>
      <c r="L17" s="10">
        <v>0.61899999999999999</v>
      </c>
      <c r="M17" s="10">
        <v>950.87099999999998</v>
      </c>
      <c r="N17" s="2">
        <f t="shared" si="0"/>
        <v>4.8737207866378602</v>
      </c>
      <c r="O17" s="2">
        <f t="shared" si="1"/>
        <v>32.507717646874525</v>
      </c>
      <c r="P17" s="2">
        <f t="shared" si="6"/>
        <v>7.6344676879295585</v>
      </c>
      <c r="Q17" s="2">
        <f t="shared" si="1"/>
        <v>50.921899478490154</v>
      </c>
      <c r="R17" s="2">
        <f t="shared" si="9"/>
        <v>8.0586047817034228</v>
      </c>
      <c r="U17" s="10">
        <v>5.0000000000000001E-3</v>
      </c>
      <c r="V17" s="10">
        <v>6.4000000000000001E-2</v>
      </c>
      <c r="W17" s="10">
        <v>0.41699999999999998</v>
      </c>
      <c r="X17" s="10">
        <v>0.82499999999999996</v>
      </c>
      <c r="Y17" s="10">
        <v>0.14499999999999999</v>
      </c>
      <c r="Z17" s="10">
        <v>5.2999999999999999E-2</v>
      </c>
      <c r="AA17" s="10">
        <v>1.9019999999999999</v>
      </c>
      <c r="AB17" s="10">
        <v>0.70599999999999996</v>
      </c>
      <c r="AC17" s="10">
        <v>919.25400000000002</v>
      </c>
      <c r="AD17" s="2">
        <f t="shared" si="3"/>
        <v>4.8274512854988929</v>
      </c>
      <c r="AE17" s="2">
        <f t="shared" si="7"/>
        <v>32.199100074277617</v>
      </c>
      <c r="AF17" s="2">
        <f t="shared" si="4"/>
        <v>7.4802360174663356</v>
      </c>
      <c r="AG17" s="2">
        <f t="shared" si="8"/>
        <v>49.893174236500457</v>
      </c>
    </row>
    <row r="18" spans="1:33" x14ac:dyDescent="0.3">
      <c r="A18" s="34"/>
      <c r="B18" s="33"/>
      <c r="C18" s="10">
        <v>14</v>
      </c>
      <c r="D18" s="6">
        <f t="shared" si="5"/>
        <v>251.16487400591123</v>
      </c>
      <c r="E18" s="10">
        <v>8.0000000000000002E-3</v>
      </c>
      <c r="F18" s="10">
        <v>7.0000000000000007E-2</v>
      </c>
      <c r="G18" s="10">
        <v>0.48</v>
      </c>
      <c r="H18" s="10">
        <v>0.95799999999999996</v>
      </c>
      <c r="I18" s="10">
        <v>0.16</v>
      </c>
      <c r="J18" s="10">
        <v>4.9000000000000002E-2</v>
      </c>
      <c r="K18" s="10">
        <v>2.5920000000000001</v>
      </c>
      <c r="L18" s="10">
        <v>0.59599999999999997</v>
      </c>
      <c r="M18" s="10">
        <v>837.10599999999999</v>
      </c>
      <c r="N18" s="2">
        <f t="shared" si="0"/>
        <v>6.1059493532678708</v>
      </c>
      <c r="O18" s="2">
        <f t="shared" si="1"/>
        <v>40.726682186296699</v>
      </c>
      <c r="P18" s="2">
        <f t="shared" si="6"/>
        <v>9.6147202492302508</v>
      </c>
      <c r="Q18" s="2">
        <f t="shared" si="1"/>
        <v>64.130184062365771</v>
      </c>
      <c r="R18" s="2">
        <f t="shared" si="9"/>
        <v>10.148871374187488</v>
      </c>
      <c r="U18" s="10">
        <v>7.0000000000000001E-3</v>
      </c>
      <c r="V18" s="10">
        <v>6.8000000000000005E-2</v>
      </c>
      <c r="W18" s="10">
        <v>0.47899999999999998</v>
      </c>
      <c r="X18" s="10">
        <v>0.94099999999999995</v>
      </c>
      <c r="Y18" s="10">
        <v>0.158</v>
      </c>
      <c r="Z18" s="10">
        <v>4.3999999999999997E-2</v>
      </c>
      <c r="AA18" s="10">
        <v>2.12</v>
      </c>
      <c r="AB18" s="10">
        <v>0.68300000000000005</v>
      </c>
      <c r="AC18" s="10">
        <v>824.298</v>
      </c>
      <c r="AD18" s="2">
        <f t="shared" si="3"/>
        <v>6.0629497099349976</v>
      </c>
      <c r="AE18" s="2">
        <f t="shared" si="7"/>
        <v>40.439874565266436</v>
      </c>
      <c r="AF18" s="2">
        <f t="shared" si="4"/>
        <v>9.4513216045653365</v>
      </c>
      <c r="AG18" s="2">
        <f t="shared" si="8"/>
        <v>63.040315102450791</v>
      </c>
    </row>
    <row r="19" spans="1:33" x14ac:dyDescent="0.3">
      <c r="A19" s="34"/>
      <c r="B19" s="33"/>
      <c r="C19" s="10">
        <v>15</v>
      </c>
      <c r="D19" s="6">
        <f t="shared" si="5"/>
        <v>251.71455559279687</v>
      </c>
      <c r="E19" s="10">
        <v>0.01</v>
      </c>
      <c r="F19" s="10">
        <v>7.6999999999999999E-2</v>
      </c>
      <c r="G19" s="10">
        <v>0.51100000000000001</v>
      </c>
      <c r="H19" s="10">
        <v>1.028</v>
      </c>
      <c r="I19" s="10">
        <v>0.17</v>
      </c>
      <c r="J19" s="10">
        <v>0.05</v>
      </c>
      <c r="K19" s="10">
        <v>2.895</v>
      </c>
      <c r="L19" s="10">
        <v>0.185</v>
      </c>
      <c r="M19" s="10">
        <v>838.95500000000004</v>
      </c>
      <c r="N19" s="2">
        <f t="shared" si="0"/>
        <v>6.5045106197539768</v>
      </c>
      <c r="O19" s="2">
        <f t="shared" si="1"/>
        <v>43.385085833759028</v>
      </c>
      <c r="P19" s="2">
        <f t="shared" si="6"/>
        <v>10.280215992698235</v>
      </c>
      <c r="Q19" s="2">
        <f t="shared" si="1"/>
        <v>68.56904067129723</v>
      </c>
      <c r="R19" s="2">
        <f t="shared" si="9"/>
        <v>10.851339103403694</v>
      </c>
      <c r="U19" s="10">
        <v>0.01</v>
      </c>
      <c r="V19" s="10">
        <v>7.5999999999999998E-2</v>
      </c>
      <c r="W19" s="10">
        <v>0.51</v>
      </c>
      <c r="X19" s="10">
        <v>1.0109999999999999</v>
      </c>
      <c r="Y19" s="10">
        <v>0.16700000000000001</v>
      </c>
      <c r="Z19" s="10">
        <v>4.3999999999999997E-2</v>
      </c>
      <c r="AA19" s="10">
        <v>2.4249999999999998</v>
      </c>
      <c r="AB19" s="10">
        <v>0.36299999999999999</v>
      </c>
      <c r="AC19" s="10">
        <v>826.10199999999998</v>
      </c>
      <c r="AD19" s="2">
        <f t="shared" si="3"/>
        <v>6.4616048768796102</v>
      </c>
      <c r="AE19" s="2">
        <f t="shared" si="7"/>
        <v>43.098904528787003</v>
      </c>
      <c r="AF19" s="2">
        <f t="shared" si="4"/>
        <v>10.10859302120077</v>
      </c>
      <c r="AG19" s="2">
        <f t="shared" si="8"/>
        <v>67.424315451409129</v>
      </c>
    </row>
    <row r="20" spans="1:33" x14ac:dyDescent="0.3">
      <c r="A20" s="34"/>
      <c r="B20" s="33"/>
      <c r="C20" s="10">
        <v>17</v>
      </c>
      <c r="D20" s="6">
        <f t="shared" si="5"/>
        <v>157.09040494835307</v>
      </c>
      <c r="E20" s="10">
        <v>4.0000000000000001E-3</v>
      </c>
      <c r="F20" s="10">
        <v>2.9000000000000001E-2</v>
      </c>
      <c r="G20" s="10">
        <v>0.21099999999999999</v>
      </c>
      <c r="H20" s="10">
        <v>0.41899999999999998</v>
      </c>
      <c r="I20" s="10">
        <v>7.6999999999999999E-2</v>
      </c>
      <c r="J20" s="10">
        <v>3.4000000000000002E-2</v>
      </c>
      <c r="K20" s="10">
        <v>1.2709999999999999</v>
      </c>
      <c r="L20" s="10">
        <v>0.85399999999999998</v>
      </c>
      <c r="M20" s="10">
        <v>510.50599999999997</v>
      </c>
      <c r="N20" s="2">
        <f>+($F20+$G20+$I20)*0.072*10000*3/$D20</f>
        <v>4.358763988323263</v>
      </c>
      <c r="O20" s="2">
        <f t="shared" si="1"/>
        <v>29.072955802116162</v>
      </c>
      <c r="P20" s="2">
        <f t="shared" si="6"/>
        <v>6.8200218870925511</v>
      </c>
      <c r="Q20" s="2">
        <f t="shared" si="1"/>
        <v>45.489545986907316</v>
      </c>
      <c r="R20" s="2">
        <f t="shared" si="9"/>
        <v>7.198911991931026</v>
      </c>
      <c r="U20" s="10">
        <v>4.0000000000000001E-3</v>
      </c>
      <c r="V20" s="10">
        <v>2.8000000000000001E-2</v>
      </c>
      <c r="W20" s="10">
        <v>0.21</v>
      </c>
      <c r="X20" s="10">
        <v>0.40300000000000002</v>
      </c>
      <c r="Y20" s="10">
        <v>7.4999999999999997E-2</v>
      </c>
      <c r="Z20" s="10">
        <v>2.9000000000000001E-2</v>
      </c>
      <c r="AA20" s="10">
        <v>0.83399999999999996</v>
      </c>
      <c r="AB20" s="10">
        <v>0.80400000000000005</v>
      </c>
      <c r="AC20" s="10">
        <v>515.55499999999995</v>
      </c>
      <c r="AD20" s="2">
        <f t="shared" si="3"/>
        <v>4.3037638118144521</v>
      </c>
      <c r="AE20" s="2">
        <f t="shared" si="7"/>
        <v>28.706104624802396</v>
      </c>
      <c r="AF20" s="2">
        <f t="shared" si="4"/>
        <v>6.5725210928029023</v>
      </c>
      <c r="AG20" s="2">
        <f t="shared" si="8"/>
        <v>43.838715688995357</v>
      </c>
    </row>
    <row r="21" spans="1:33" x14ac:dyDescent="0.3">
      <c r="A21" s="34"/>
      <c r="B21" s="33"/>
      <c r="C21" s="10">
        <v>18</v>
      </c>
      <c r="D21" s="6">
        <f t="shared" si="5"/>
        <v>267.36707395106492</v>
      </c>
      <c r="E21" s="10">
        <v>7.0000000000000001E-3</v>
      </c>
      <c r="F21" s="10">
        <v>7.0999999999999994E-2</v>
      </c>
      <c r="G21" s="10">
        <v>0.45200000000000001</v>
      </c>
      <c r="H21" s="10">
        <v>0.91300000000000003</v>
      </c>
      <c r="I21" s="10">
        <v>0.157</v>
      </c>
      <c r="J21" s="10">
        <v>5.6000000000000001E-2</v>
      </c>
      <c r="K21" s="10">
        <v>2.6259999999999999</v>
      </c>
      <c r="L21" s="10">
        <v>1.478</v>
      </c>
      <c r="M21" s="10">
        <v>909.30899999999997</v>
      </c>
      <c r="N21" s="2">
        <f t="shared" ref="N21:N36" si="10">+($F21+$G21+$I21)*0.072*10000*3/$D21</f>
        <v>5.4935709857408552</v>
      </c>
      <c r="O21" s="2">
        <f t="shared" si="1"/>
        <v>36.642118474891504</v>
      </c>
      <c r="P21" s="2">
        <f t="shared" si="6"/>
        <v>8.6442955216804638</v>
      </c>
      <c r="Q21" s="2">
        <f t="shared" si="1"/>
        <v>57.657451129608695</v>
      </c>
      <c r="R21" s="2">
        <f t="shared" si="9"/>
        <v>9.1245341617738251</v>
      </c>
      <c r="U21" s="10">
        <v>7.0000000000000001E-3</v>
      </c>
      <c r="V21" s="10">
        <v>6.9000000000000006E-2</v>
      </c>
      <c r="W21" s="10">
        <v>0.45100000000000001</v>
      </c>
      <c r="X21" s="10">
        <v>0.89600000000000002</v>
      </c>
      <c r="Y21" s="10">
        <v>0.154</v>
      </c>
      <c r="Z21" s="10">
        <v>0.05</v>
      </c>
      <c r="AA21" s="10">
        <v>2.1640000000000001</v>
      </c>
      <c r="AB21" s="10">
        <v>1.401</v>
      </c>
      <c r="AC21" s="10">
        <v>877.47199999999998</v>
      </c>
      <c r="AD21" s="2">
        <f t="shared" si="3"/>
        <v>5.4450983005725542</v>
      </c>
      <c r="AE21" s="2">
        <f t="shared" si="7"/>
        <v>36.318805664818939</v>
      </c>
      <c r="AF21" s="2">
        <f t="shared" si="4"/>
        <v>8.4827199044527912</v>
      </c>
      <c r="AG21" s="2">
        <f t="shared" si="8"/>
        <v>56.579741762700117</v>
      </c>
    </row>
    <row r="22" spans="1:33" x14ac:dyDescent="0.3">
      <c r="A22" s="34"/>
      <c r="B22" s="33"/>
      <c r="C22" s="10">
        <v>19</v>
      </c>
      <c r="D22" s="6">
        <f t="shared" si="5"/>
        <v>286.4880099942107</v>
      </c>
      <c r="E22" s="10">
        <v>5.0000000000000001E-3</v>
      </c>
      <c r="F22" s="10">
        <v>6.6000000000000003E-2</v>
      </c>
      <c r="G22" s="10">
        <v>0.45600000000000002</v>
      </c>
      <c r="H22" s="10">
        <v>0.92700000000000005</v>
      </c>
      <c r="I22" s="10">
        <v>0.16500000000000001</v>
      </c>
      <c r="J22" s="10">
        <v>6.7000000000000004E-2</v>
      </c>
      <c r="K22" s="10">
        <v>2.8809999999999998</v>
      </c>
      <c r="L22" s="10">
        <v>0.94699999999999995</v>
      </c>
      <c r="M22" s="10">
        <v>999.22299999999996</v>
      </c>
      <c r="N22" s="2">
        <f t="shared" si="10"/>
        <v>5.1796932096040837</v>
      </c>
      <c r="O22" s="2">
        <f t="shared" ref="O22:O36" si="11">+N22*6.67</f>
        <v>34.548553708059238</v>
      </c>
      <c r="P22" s="2">
        <f t="shared" si="6"/>
        <v>8.2332241410300728</v>
      </c>
      <c r="Q22" s="2">
        <f t="shared" ref="Q22:Q36" si="12">+P22*6.67</f>
        <v>54.915605020670583</v>
      </c>
      <c r="R22" s="2">
        <f t="shared" si="9"/>
        <v>8.6906254821984099</v>
      </c>
      <c r="U22" s="10">
        <v>4.0000000000000001E-3</v>
      </c>
      <c r="V22" s="10">
        <v>6.4000000000000001E-2</v>
      </c>
      <c r="W22" s="10">
        <v>0.45500000000000002</v>
      </c>
      <c r="X22" s="10">
        <v>0.90900000000000003</v>
      </c>
      <c r="Y22" s="10">
        <v>0.16200000000000001</v>
      </c>
      <c r="Z22" s="10">
        <v>6.0999999999999999E-2</v>
      </c>
      <c r="AA22" s="10">
        <v>2.411</v>
      </c>
      <c r="AB22" s="10">
        <v>0.94399999999999995</v>
      </c>
      <c r="AC22" s="10">
        <v>940.22500000000002</v>
      </c>
      <c r="AD22" s="2">
        <f t="shared" si="3"/>
        <v>5.1344557143236988</v>
      </c>
      <c r="AE22" s="2">
        <f t="shared" si="7"/>
        <v>34.246819614539071</v>
      </c>
      <c r="AF22" s="2">
        <f t="shared" si="4"/>
        <v>8.0748929075487226</v>
      </c>
      <c r="AG22" s="2">
        <f t="shared" si="8"/>
        <v>53.859535693349976</v>
      </c>
    </row>
    <row r="23" spans="1:33" x14ac:dyDescent="0.3">
      <c r="A23" s="34"/>
      <c r="B23" s="33"/>
      <c r="C23" s="10">
        <v>20</v>
      </c>
      <c r="D23" s="6">
        <f t="shared" si="5"/>
        <v>294.98278436271676</v>
      </c>
      <c r="E23" s="10">
        <v>4.0000000000000001E-3</v>
      </c>
      <c r="F23" s="10">
        <v>6.5000000000000002E-2</v>
      </c>
      <c r="G23" s="10">
        <v>0.42399999999999999</v>
      </c>
      <c r="H23" s="10">
        <v>0.88</v>
      </c>
      <c r="I23" s="10">
        <v>0.153</v>
      </c>
      <c r="J23" s="10">
        <v>7.5999999999999998E-2</v>
      </c>
      <c r="K23" s="10">
        <v>2.452</v>
      </c>
      <c r="L23" s="10">
        <v>0.316</v>
      </c>
      <c r="M23" s="10">
        <v>1006.98</v>
      </c>
      <c r="N23" s="2">
        <f t="shared" si="10"/>
        <v>4.7010201052779443</v>
      </c>
      <c r="O23" s="2">
        <f t="shared" si="11"/>
        <v>31.355804102203887</v>
      </c>
      <c r="P23" s="2">
        <f t="shared" si="6"/>
        <v>7.564102443539122</v>
      </c>
      <c r="Q23" s="2">
        <f t="shared" si="12"/>
        <v>50.452563298405941</v>
      </c>
      <c r="R23" s="2">
        <f t="shared" si="9"/>
        <v>7.9843303570690738</v>
      </c>
      <c r="U23" s="10">
        <v>4.0000000000000001E-3</v>
      </c>
      <c r="V23" s="10">
        <v>6.3E-2</v>
      </c>
      <c r="W23" s="10">
        <v>0.42299999999999999</v>
      </c>
      <c r="X23" s="10">
        <v>0.86199999999999999</v>
      </c>
      <c r="Y23" s="10">
        <v>0.15</v>
      </c>
      <c r="Z23" s="10">
        <v>7.0000000000000007E-2</v>
      </c>
      <c r="AA23" s="10">
        <v>1.9690000000000001</v>
      </c>
      <c r="AB23" s="10">
        <v>0.53700000000000003</v>
      </c>
      <c r="AC23" s="10">
        <v>968.10400000000004</v>
      </c>
      <c r="AD23" s="2">
        <f t="shared" si="3"/>
        <v>4.6570853379388986</v>
      </c>
      <c r="AE23" s="2">
        <f t="shared" si="7"/>
        <v>31.062759204052455</v>
      </c>
      <c r="AF23" s="2">
        <f t="shared" si="4"/>
        <v>7.4103307578524618</v>
      </c>
      <c r="AG23" s="2">
        <f t="shared" si="8"/>
        <v>49.426906154875923</v>
      </c>
    </row>
    <row r="24" spans="1:33" x14ac:dyDescent="0.3">
      <c r="A24" s="34"/>
      <c r="B24" s="33"/>
      <c r="C24" s="10">
        <v>21</v>
      </c>
      <c r="D24" s="6">
        <f t="shared" si="5"/>
        <v>298.61695968798563</v>
      </c>
      <c r="E24" s="10">
        <v>8.0000000000000002E-3</v>
      </c>
      <c r="F24" s="10">
        <v>8.3000000000000004E-2</v>
      </c>
      <c r="G24" s="10">
        <v>0.56100000000000005</v>
      </c>
      <c r="H24" s="10">
        <v>1.1319999999999999</v>
      </c>
      <c r="I24" s="10">
        <v>0.191</v>
      </c>
      <c r="J24" s="10">
        <v>6.2E-2</v>
      </c>
      <c r="K24" s="10">
        <v>3.0619999999999998</v>
      </c>
      <c r="L24" s="10">
        <v>0.71199999999999997</v>
      </c>
      <c r="M24" s="10">
        <v>1023.151</v>
      </c>
      <c r="N24" s="2">
        <f t="shared" si="10"/>
        <v>6.0398444947149628</v>
      </c>
      <c r="O24" s="2">
        <f t="shared" si="11"/>
        <v>40.285762779748801</v>
      </c>
      <c r="P24" s="2">
        <f t="shared" si="6"/>
        <v>9.5697176844405938</v>
      </c>
      <c r="Q24" s="2">
        <f t="shared" si="12"/>
        <v>63.83001695521876</v>
      </c>
      <c r="R24" s="2">
        <f t="shared" si="9"/>
        <v>10.101368666909517</v>
      </c>
      <c r="U24" s="10">
        <v>7.0000000000000001E-3</v>
      </c>
      <c r="V24" s="10">
        <v>8.1000000000000003E-2</v>
      </c>
      <c r="W24" s="10">
        <v>0.56000000000000005</v>
      </c>
      <c r="X24" s="10">
        <v>1.115</v>
      </c>
      <c r="Y24" s="10">
        <v>0.188</v>
      </c>
      <c r="Z24" s="10">
        <v>5.7000000000000002E-2</v>
      </c>
      <c r="AA24" s="10">
        <v>2.5880000000000001</v>
      </c>
      <c r="AB24" s="10">
        <v>0.75900000000000001</v>
      </c>
      <c r="AC24" s="10">
        <v>980.03099999999995</v>
      </c>
      <c r="AD24" s="2">
        <f t="shared" si="3"/>
        <v>5.9964444145134168</v>
      </c>
      <c r="AE24" s="2">
        <f t="shared" si="7"/>
        <v>39.996284244804492</v>
      </c>
      <c r="AF24" s="2">
        <f t="shared" si="4"/>
        <v>9.4250507504354442</v>
      </c>
      <c r="AG24" s="2">
        <f t="shared" si="8"/>
        <v>62.865088505404415</v>
      </c>
    </row>
    <row r="25" spans="1:33" x14ac:dyDescent="0.3">
      <c r="A25" s="34"/>
      <c r="B25" s="33"/>
      <c r="C25" s="10">
        <v>22</v>
      </c>
      <c r="D25" s="6">
        <f t="shared" si="5"/>
        <v>303.80815990737074</v>
      </c>
      <c r="E25" s="10">
        <v>4.0000000000000001E-3</v>
      </c>
      <c r="F25" s="10">
        <v>9.5000000000000001E-2</v>
      </c>
      <c r="G25" s="10">
        <v>0.65900000000000003</v>
      </c>
      <c r="H25" s="10">
        <v>1.3169999999999999</v>
      </c>
      <c r="I25" s="10">
        <v>0.217</v>
      </c>
      <c r="J25" s="10">
        <v>6.4000000000000001E-2</v>
      </c>
      <c r="K25" s="10">
        <v>3.5089999999999999</v>
      </c>
      <c r="L25" s="10">
        <v>0.64100000000000001</v>
      </c>
      <c r="M25" s="10">
        <v>1038.0340000000001</v>
      </c>
      <c r="N25" s="2">
        <f t="shared" si="10"/>
        <v>6.9035670425688105</v>
      </c>
      <c r="O25" s="2">
        <f t="shared" si="11"/>
        <v>46.046792173933966</v>
      </c>
      <c r="P25" s="2">
        <f t="shared" si="6"/>
        <v>10.906356172297174</v>
      </c>
      <c r="Q25" s="2">
        <f t="shared" si="12"/>
        <v>72.745395669222148</v>
      </c>
      <c r="R25" s="2">
        <f t="shared" si="9"/>
        <v>11.512264848535905</v>
      </c>
      <c r="U25" s="10">
        <v>4.0000000000000001E-3</v>
      </c>
      <c r="V25" s="10">
        <v>9.2999999999999999E-2</v>
      </c>
      <c r="W25" s="10">
        <v>0.65800000000000003</v>
      </c>
      <c r="X25" s="10">
        <v>1.3</v>
      </c>
      <c r="Y25" s="10">
        <v>0.214</v>
      </c>
      <c r="Z25" s="10">
        <v>5.8000000000000003E-2</v>
      </c>
      <c r="AA25" s="10">
        <v>3.0409999999999999</v>
      </c>
      <c r="AB25" s="10">
        <v>0.73799999999999999</v>
      </c>
      <c r="AC25" s="10">
        <v>997.06799999999998</v>
      </c>
      <c r="AD25" s="2">
        <f t="shared" si="3"/>
        <v>6.8609085438505684</v>
      </c>
      <c r="AE25" s="2">
        <f t="shared" si="7"/>
        <v>45.76225998748329</v>
      </c>
      <c r="AF25" s="2">
        <f t="shared" si="4"/>
        <v>10.764161176569701</v>
      </c>
      <c r="AG25" s="2">
        <f t="shared" si="8"/>
        <v>71.796955047719905</v>
      </c>
    </row>
    <row r="26" spans="1:33" x14ac:dyDescent="0.3">
      <c r="A26" s="34"/>
      <c r="B26" s="33"/>
      <c r="C26" s="10">
        <v>23</v>
      </c>
      <c r="D26" s="6">
        <f t="shared" si="5"/>
        <v>291.00917151649958</v>
      </c>
      <c r="E26" s="10">
        <v>7.0000000000000001E-3</v>
      </c>
      <c r="F26" s="10">
        <v>8.4000000000000005E-2</v>
      </c>
      <c r="G26" s="10">
        <v>0.58899999999999997</v>
      </c>
      <c r="H26" s="10">
        <v>1.173</v>
      </c>
      <c r="I26" s="10">
        <v>0.19400000000000001</v>
      </c>
      <c r="J26" s="10">
        <v>6.4000000000000001E-2</v>
      </c>
      <c r="K26" s="10">
        <v>3.2829999999999999</v>
      </c>
      <c r="L26" s="10">
        <v>0.59</v>
      </c>
      <c r="M26" s="10">
        <v>1027.2560000000001</v>
      </c>
      <c r="N26" s="2">
        <f t="shared" si="10"/>
        <v>6.4352610958648793</v>
      </c>
      <c r="O26" s="2">
        <f t="shared" si="11"/>
        <v>42.923191509418743</v>
      </c>
      <c r="P26" s="2">
        <f t="shared" si="6"/>
        <v>10.146484334541283</v>
      </c>
      <c r="Q26" s="2">
        <f t="shared" si="12"/>
        <v>67.677050511390348</v>
      </c>
      <c r="R26" s="2">
        <f t="shared" si="9"/>
        <v>10.710177908682464</v>
      </c>
      <c r="U26" s="10">
        <v>6.0000000000000001E-3</v>
      </c>
      <c r="V26" s="10">
        <v>8.3000000000000004E-2</v>
      </c>
      <c r="W26" s="10">
        <v>0.58799999999999997</v>
      </c>
      <c r="X26" s="10">
        <v>1.1559999999999999</v>
      </c>
      <c r="Y26" s="10">
        <v>0.192</v>
      </c>
      <c r="Z26" s="10">
        <v>5.8000000000000003E-2</v>
      </c>
      <c r="AA26" s="10">
        <v>2.8029999999999999</v>
      </c>
      <c r="AB26" s="10">
        <v>0.70699999999999996</v>
      </c>
      <c r="AC26" s="10">
        <v>955.06299999999999</v>
      </c>
      <c r="AD26" s="2">
        <f t="shared" si="3"/>
        <v>6.4055713099554685</v>
      </c>
      <c r="AE26" s="2">
        <f t="shared" si="7"/>
        <v>42.725160637402972</v>
      </c>
      <c r="AF26" s="2">
        <f t="shared" si="4"/>
        <v>10.005457851471578</v>
      </c>
      <c r="AG26" s="2">
        <f t="shared" si="8"/>
        <v>66.736403869315424</v>
      </c>
    </row>
    <row r="27" spans="1:33" x14ac:dyDescent="0.3">
      <c r="A27" s="34"/>
      <c r="B27" s="33"/>
      <c r="C27" s="10">
        <v>24</v>
      </c>
      <c r="D27" s="6">
        <f t="shared" si="5"/>
        <v>291.48785764343825</v>
      </c>
      <c r="E27" s="10">
        <v>6.0000000000000001E-3</v>
      </c>
      <c r="F27" s="10">
        <v>8.5000000000000006E-2</v>
      </c>
      <c r="G27" s="10">
        <v>0.57899999999999996</v>
      </c>
      <c r="H27" s="10">
        <v>1.163</v>
      </c>
      <c r="I27" s="10">
        <v>0.19400000000000001</v>
      </c>
      <c r="J27" s="10">
        <v>6.3E-2</v>
      </c>
      <c r="K27" s="10">
        <v>3.1850000000000001</v>
      </c>
      <c r="L27" s="10">
        <v>0.27600000000000002</v>
      </c>
      <c r="M27" s="10">
        <v>1012.068</v>
      </c>
      <c r="N27" s="2">
        <f t="shared" si="10"/>
        <v>6.3580006899190282</v>
      </c>
      <c r="O27" s="2">
        <f t="shared" si="11"/>
        <v>42.407864601759918</v>
      </c>
      <c r="P27" s="2">
        <f t="shared" si="6"/>
        <v>10.05571903988359</v>
      </c>
      <c r="Q27" s="2">
        <f t="shared" si="12"/>
        <v>67.071645996023548</v>
      </c>
      <c r="R27" s="2">
        <f t="shared" si="9"/>
        <v>10.614370097654902</v>
      </c>
      <c r="U27" s="10">
        <v>6.0000000000000001E-3</v>
      </c>
      <c r="V27" s="10">
        <v>8.3000000000000004E-2</v>
      </c>
      <c r="W27" s="10">
        <v>0.57799999999999996</v>
      </c>
      <c r="X27" s="10">
        <v>1.145</v>
      </c>
      <c r="Y27" s="10">
        <v>0.191</v>
      </c>
      <c r="Z27" s="10">
        <v>5.7000000000000002E-2</v>
      </c>
      <c r="AA27" s="10">
        <v>2.714</v>
      </c>
      <c r="AB27" s="10">
        <v>0.49099999999999999</v>
      </c>
      <c r="AC27" s="10">
        <v>956.63400000000001</v>
      </c>
      <c r="AD27" s="2">
        <f t="shared" si="3"/>
        <v>6.3135391466328805</v>
      </c>
      <c r="AE27" s="2">
        <f t="shared" si="7"/>
        <v>42.111306108041312</v>
      </c>
      <c r="AF27" s="2">
        <f t="shared" si="4"/>
        <v>9.9001036383820757</v>
      </c>
      <c r="AG27" s="2">
        <f t="shared" si="8"/>
        <v>66.03369126800844</v>
      </c>
    </row>
    <row r="28" spans="1:33" x14ac:dyDescent="0.3">
      <c r="A28" s="34"/>
      <c r="B28" s="33"/>
      <c r="C28" s="10">
        <v>25</v>
      </c>
      <c r="D28" s="6">
        <f t="shared" si="5"/>
        <v>309.21265120814161</v>
      </c>
      <c r="E28" s="10">
        <v>7.0000000000000001E-3</v>
      </c>
      <c r="F28" s="10">
        <v>8.3000000000000004E-2</v>
      </c>
      <c r="G28" s="10">
        <v>0.56000000000000005</v>
      </c>
      <c r="H28" s="10">
        <v>1.125</v>
      </c>
      <c r="I28" s="10">
        <v>0.193</v>
      </c>
      <c r="J28" s="10">
        <v>6.7000000000000004E-2</v>
      </c>
      <c r="K28" s="10">
        <v>3.206</v>
      </c>
      <c r="L28" s="10">
        <v>1.734</v>
      </c>
      <c r="M28" s="10">
        <v>1065.836</v>
      </c>
      <c r="N28" s="2">
        <f t="shared" si="10"/>
        <v>5.8398645493469195</v>
      </c>
      <c r="O28" s="2">
        <f t="shared" si="11"/>
        <v>38.951896544143949</v>
      </c>
      <c r="P28" s="2">
        <f t="shared" si="6"/>
        <v>9.2068677943053085</v>
      </c>
      <c r="Q28" s="2">
        <f t="shared" si="12"/>
        <v>61.409808188016406</v>
      </c>
      <c r="R28" s="2">
        <f t="shared" si="9"/>
        <v>9.7183604495444946</v>
      </c>
      <c r="U28" s="10">
        <v>7.0000000000000001E-3</v>
      </c>
      <c r="V28" s="10">
        <v>8.1000000000000003E-2</v>
      </c>
      <c r="W28" s="10">
        <v>0.55900000000000005</v>
      </c>
      <c r="X28" s="10">
        <v>1.107</v>
      </c>
      <c r="Y28" s="10">
        <v>0.19</v>
      </c>
      <c r="Z28" s="10">
        <v>6.2E-2</v>
      </c>
      <c r="AA28" s="10">
        <v>2.726</v>
      </c>
      <c r="AB28" s="10">
        <v>1.6739999999999999</v>
      </c>
      <c r="AC28" s="10">
        <v>1014.8049999999999</v>
      </c>
      <c r="AD28" s="2">
        <f t="shared" si="3"/>
        <v>5.7979516458827076</v>
      </c>
      <c r="AE28" s="2">
        <f t="shared" si="7"/>
        <v>38.672337478037662</v>
      </c>
      <c r="AF28" s="2">
        <f t="shared" si="4"/>
        <v>9.0601726321805653</v>
      </c>
      <c r="AG28" s="2">
        <f t="shared" si="8"/>
        <v>60.431351456644371</v>
      </c>
    </row>
    <row r="29" spans="1:33" x14ac:dyDescent="0.3">
      <c r="A29" s="34"/>
      <c r="B29" s="33"/>
      <c r="C29" s="10">
        <v>26</v>
      </c>
      <c r="D29" s="6">
        <f t="shared" si="5"/>
        <v>301.74685395654956</v>
      </c>
      <c r="E29" s="10">
        <v>8.9999999999999993E-3</v>
      </c>
      <c r="F29" s="10">
        <v>0.106</v>
      </c>
      <c r="G29" s="10">
        <v>0.70499999999999996</v>
      </c>
      <c r="H29" s="10">
        <v>1.41</v>
      </c>
      <c r="I29" s="10">
        <v>0.22600000000000001</v>
      </c>
      <c r="J29" s="10">
        <v>5.8999999999999997E-2</v>
      </c>
      <c r="K29" s="10">
        <v>3.718</v>
      </c>
      <c r="L29" s="10">
        <v>3.0000000000000001E-3</v>
      </c>
      <c r="M29" s="10">
        <v>1056.9880000000001</v>
      </c>
      <c r="N29" s="2">
        <f t="shared" si="10"/>
        <v>7.4231759855317012</v>
      </c>
      <c r="O29" s="2">
        <f t="shared" si="11"/>
        <v>49.512583823496449</v>
      </c>
      <c r="P29" s="2">
        <f t="shared" si="6"/>
        <v>11.711008594339306</v>
      </c>
      <c r="Q29" s="2">
        <f t="shared" si="12"/>
        <v>78.112427324243171</v>
      </c>
      <c r="R29" s="2">
        <f t="shared" si="9"/>
        <v>12.361620182913715</v>
      </c>
      <c r="U29" s="10">
        <v>8.9999999999999993E-3</v>
      </c>
      <c r="V29" s="10">
        <v>0.104</v>
      </c>
      <c r="W29" s="10">
        <v>0.70299999999999996</v>
      </c>
      <c r="X29" s="10">
        <v>1.3919999999999999</v>
      </c>
      <c r="Y29" s="10">
        <v>0.223</v>
      </c>
      <c r="Z29" s="10">
        <v>5.3999999999999999E-2</v>
      </c>
      <c r="AA29" s="10">
        <v>3.226</v>
      </c>
      <c r="AB29" s="10">
        <v>0.28699999999999998</v>
      </c>
      <c r="AC29" s="10">
        <v>990.303</v>
      </c>
      <c r="AD29" s="2">
        <f t="shared" si="3"/>
        <v>7.3730677580498085</v>
      </c>
      <c r="AE29" s="2">
        <f t="shared" si="7"/>
        <v>49.178361946192226</v>
      </c>
      <c r="AF29" s="2">
        <f t="shared" si="4"/>
        <v>11.560683911893632</v>
      </c>
      <c r="AG29" s="2">
        <f t="shared" si="8"/>
        <v>77.109761692330522</v>
      </c>
    </row>
    <row r="30" spans="1:33" x14ac:dyDescent="0.3">
      <c r="A30" s="34"/>
      <c r="B30" s="33"/>
      <c r="C30" s="10">
        <v>27</v>
      </c>
      <c r="D30" s="6">
        <f t="shared" si="5"/>
        <v>268.89850391541489</v>
      </c>
      <c r="E30" s="10">
        <v>3.0000000000000001E-3</v>
      </c>
      <c r="F30" s="10">
        <v>6.5000000000000002E-2</v>
      </c>
      <c r="G30" s="10">
        <v>0.41099999999999998</v>
      </c>
      <c r="H30" s="10">
        <v>0.84099999999999997</v>
      </c>
      <c r="I30" s="10">
        <v>0.14399999999999999</v>
      </c>
      <c r="J30" s="10">
        <v>6.2E-2</v>
      </c>
      <c r="K30" s="10">
        <v>2.3889999999999998</v>
      </c>
      <c r="L30" s="10">
        <v>0.36899999999999999</v>
      </c>
      <c r="M30" s="10">
        <v>946.05700000000002</v>
      </c>
      <c r="N30" s="2">
        <f t="shared" si="10"/>
        <v>4.9803177797570068</v>
      </c>
      <c r="O30" s="2">
        <f t="shared" si="11"/>
        <v>33.218719590979234</v>
      </c>
      <c r="P30" s="2">
        <f t="shared" si="6"/>
        <v>7.9122790533236325</v>
      </c>
      <c r="Q30" s="2">
        <f t="shared" si="12"/>
        <v>52.774901285668626</v>
      </c>
      <c r="R30" s="2">
        <f t="shared" si="9"/>
        <v>8.3518501118416104</v>
      </c>
      <c r="U30" s="10">
        <v>3.0000000000000001E-3</v>
      </c>
      <c r="V30" s="10">
        <v>6.3E-2</v>
      </c>
      <c r="W30" s="10">
        <v>0.41</v>
      </c>
      <c r="X30" s="10">
        <v>0.82299999999999995</v>
      </c>
      <c r="Y30" s="10">
        <v>0.14099999999999999</v>
      </c>
      <c r="Z30" s="10">
        <v>5.6000000000000001E-2</v>
      </c>
      <c r="AA30" s="10">
        <v>1.915</v>
      </c>
      <c r="AB30" s="10">
        <v>0.45600000000000002</v>
      </c>
      <c r="AC30" s="10">
        <v>882.49800000000005</v>
      </c>
      <c r="AD30" s="2">
        <f t="shared" si="3"/>
        <v>4.9321211560819398</v>
      </c>
      <c r="AE30" s="2">
        <f t="shared" si="7"/>
        <v>32.897248111066538</v>
      </c>
      <c r="AF30" s="2">
        <f t="shared" si="4"/>
        <v>7.7435908704608947</v>
      </c>
      <c r="AG30" s="2">
        <f t="shared" si="8"/>
        <v>51.649751105974168</v>
      </c>
    </row>
    <row r="31" spans="1:33" x14ac:dyDescent="0.3">
      <c r="A31" s="34"/>
      <c r="B31" s="33"/>
      <c r="C31" s="10">
        <v>28</v>
      </c>
      <c r="D31" s="6">
        <f t="shared" si="5"/>
        <v>277.52551875438013</v>
      </c>
      <c r="E31" s="10">
        <v>4.0000000000000001E-3</v>
      </c>
      <c r="F31" s="10">
        <v>7.2999999999999995E-2</v>
      </c>
      <c r="G31" s="10">
        <v>0.48199999999999998</v>
      </c>
      <c r="H31" s="10">
        <v>0.97399999999999998</v>
      </c>
      <c r="I31" s="10">
        <v>0.16600000000000001</v>
      </c>
      <c r="J31" s="10">
        <v>5.8999999999999997E-2</v>
      </c>
      <c r="K31" s="10">
        <v>2.6920000000000002</v>
      </c>
      <c r="L31" s="10">
        <v>0.86099999999999999</v>
      </c>
      <c r="M31" s="10">
        <v>968.07399999999996</v>
      </c>
      <c r="N31" s="2">
        <f t="shared" si="10"/>
        <v>5.6115920690461554</v>
      </c>
      <c r="O31" s="2">
        <f t="shared" si="11"/>
        <v>37.429319100537853</v>
      </c>
      <c r="P31" s="2">
        <f t="shared" si="6"/>
        <v>8.8726975848996084</v>
      </c>
      <c r="Q31" s="2">
        <f t="shared" si="12"/>
        <v>59.180892891280386</v>
      </c>
      <c r="R31" s="2">
        <f t="shared" si="9"/>
        <v>9.3656252285051433</v>
      </c>
      <c r="U31" s="10">
        <v>3.0000000000000001E-3</v>
      </c>
      <c r="V31" s="10">
        <v>7.0999999999999994E-2</v>
      </c>
      <c r="W31" s="10">
        <v>0.48099999999999998</v>
      </c>
      <c r="X31" s="10">
        <v>0.95599999999999996</v>
      </c>
      <c r="Y31" s="10">
        <v>0.16300000000000001</v>
      </c>
      <c r="Z31" s="10">
        <v>5.2999999999999999E-2</v>
      </c>
      <c r="AA31" s="10">
        <v>2.2109999999999999</v>
      </c>
      <c r="AB31" s="10">
        <v>0.85099999999999998</v>
      </c>
      <c r="AC31" s="10">
        <v>910.81100000000004</v>
      </c>
      <c r="AD31" s="2">
        <f t="shared" si="3"/>
        <v>5.5648936607045796</v>
      </c>
      <c r="AE31" s="2">
        <f t="shared" si="7"/>
        <v>37.117840716899543</v>
      </c>
      <c r="AF31" s="2">
        <f t="shared" si="4"/>
        <v>8.70925315570409</v>
      </c>
      <c r="AG31" s="2">
        <f t="shared" si="8"/>
        <v>58.090718548546278</v>
      </c>
    </row>
    <row r="32" spans="1:33" x14ac:dyDescent="0.3">
      <c r="A32" s="34"/>
      <c r="B32" s="33"/>
      <c r="C32" s="10">
        <v>43</v>
      </c>
      <c r="D32" s="6">
        <f t="shared" si="5"/>
        <v>317.3411743197538</v>
      </c>
      <c r="E32" s="10">
        <v>8.0000000000000002E-3</v>
      </c>
      <c r="F32" s="10">
        <v>0.14199999999999999</v>
      </c>
      <c r="G32" s="10">
        <v>0.96499999999999997</v>
      </c>
      <c r="H32" s="10">
        <v>1.923</v>
      </c>
      <c r="I32" s="10">
        <v>0.29599999999999999</v>
      </c>
      <c r="J32" s="10">
        <v>5.7000000000000002E-2</v>
      </c>
      <c r="K32" s="10">
        <v>4.9329999999999998</v>
      </c>
      <c r="L32" s="10">
        <v>0.53700000000000003</v>
      </c>
      <c r="M32" s="10">
        <v>1100.0809999999999</v>
      </c>
      <c r="N32" s="2">
        <f t="shared" si="10"/>
        <v>9.549595971893897</v>
      </c>
      <c r="O32" s="2">
        <f t="shared" si="11"/>
        <v>63.695805132532293</v>
      </c>
      <c r="P32" s="2">
        <f t="shared" si="6"/>
        <v>15.103744448775876</v>
      </c>
      <c r="Q32" s="2">
        <f t="shared" si="12"/>
        <v>100.74197547333509</v>
      </c>
      <c r="R32" s="2">
        <f t="shared" si="9"/>
        <v>15.942841362596759</v>
      </c>
      <c r="U32" s="10">
        <v>8.0000000000000002E-3</v>
      </c>
      <c r="V32" s="10">
        <v>0.14000000000000001</v>
      </c>
      <c r="W32" s="10">
        <v>0.96299999999999997</v>
      </c>
      <c r="X32" s="10">
        <v>1.905</v>
      </c>
      <c r="Y32" s="10">
        <v>0.29299999999999998</v>
      </c>
      <c r="Z32" s="10">
        <v>5.0999999999999997E-2</v>
      </c>
      <c r="AA32" s="10">
        <v>4.4539999999999997</v>
      </c>
      <c r="AB32" s="10">
        <v>0.629</v>
      </c>
      <c r="AC32" s="10">
        <v>1041.482</v>
      </c>
      <c r="AD32" s="2">
        <f t="shared" si="3"/>
        <v>9.5019500903520164</v>
      </c>
      <c r="AE32" s="2">
        <f t="shared" si="7"/>
        <v>63.378007102647949</v>
      </c>
      <c r="AF32" s="2">
        <f t="shared" si="4"/>
        <v>14.960806804150238</v>
      </c>
      <c r="AG32" s="2">
        <f t="shared" si="8"/>
        <v>99.788581383682086</v>
      </c>
    </row>
    <row r="33" spans="1:33" x14ac:dyDescent="0.3">
      <c r="A33" s="34"/>
      <c r="B33" s="33"/>
      <c r="C33" s="10">
        <v>46</v>
      </c>
      <c r="D33" s="6">
        <f t="shared" si="5"/>
        <v>309.72180748956401</v>
      </c>
      <c r="E33" s="10">
        <v>8.9999999999999993E-3</v>
      </c>
      <c r="F33" s="10">
        <v>9.1999999999999998E-2</v>
      </c>
      <c r="G33" s="10">
        <v>0.627</v>
      </c>
      <c r="H33" s="10">
        <v>1.2689999999999999</v>
      </c>
      <c r="I33" s="10">
        <v>0.21</v>
      </c>
      <c r="J33" s="10">
        <v>6.0999999999999999E-2</v>
      </c>
      <c r="K33" s="10">
        <v>3.36</v>
      </c>
      <c r="L33" s="10">
        <v>0.68600000000000005</v>
      </c>
      <c r="M33" s="10">
        <v>1181.6869999999999</v>
      </c>
      <c r="N33" s="2">
        <f t="shared" si="10"/>
        <v>6.4788463436421502</v>
      </c>
      <c r="O33" s="2">
        <f t="shared" si="11"/>
        <v>43.213905112093144</v>
      </c>
      <c r="P33" s="2">
        <f t="shared" si="6"/>
        <v>10.31454654709014</v>
      </c>
      <c r="Q33" s="2">
        <f t="shared" si="12"/>
        <v>68.798025469091229</v>
      </c>
      <c r="R33" s="2">
        <f t="shared" si="9"/>
        <v>10.887576910817371</v>
      </c>
      <c r="U33" s="10">
        <v>8.9999999999999993E-3</v>
      </c>
      <c r="V33" s="10">
        <v>0.09</v>
      </c>
      <c r="W33" s="10">
        <v>0.626</v>
      </c>
      <c r="X33" s="10">
        <v>1.2509999999999999</v>
      </c>
      <c r="Y33" s="10">
        <v>0.20699999999999999</v>
      </c>
      <c r="Z33" s="10">
        <v>5.5E-2</v>
      </c>
      <c r="AA33" s="10">
        <v>2.847</v>
      </c>
      <c r="AB33" s="10">
        <v>0.72299999999999998</v>
      </c>
      <c r="AC33" s="10">
        <v>1016.476</v>
      </c>
      <c r="AD33" s="2">
        <f t="shared" si="3"/>
        <v>6.4370023414227164</v>
      </c>
      <c r="AE33" s="2">
        <f t="shared" si="7"/>
        <v>42.93480561728952</v>
      </c>
      <c r="AF33" s="2">
        <f t="shared" si="4"/>
        <v>10.168092539322124</v>
      </c>
      <c r="AG33" s="2">
        <f t="shared" si="8"/>
        <v>67.821177237278576</v>
      </c>
    </row>
    <row r="34" spans="1:33" x14ac:dyDescent="0.3">
      <c r="A34" s="34"/>
      <c r="B34" s="33"/>
      <c r="C34" s="10">
        <v>48</v>
      </c>
      <c r="D34" s="6">
        <f t="shared" si="5"/>
        <v>253.34440415612909</v>
      </c>
      <c r="E34" s="10">
        <v>0</v>
      </c>
      <c r="F34" s="10">
        <v>5.6000000000000001E-2</v>
      </c>
      <c r="G34" s="10">
        <v>0.41399999999999998</v>
      </c>
      <c r="H34" s="10">
        <v>0.82599999999999996</v>
      </c>
      <c r="I34" s="10">
        <v>0.14899999999999999</v>
      </c>
      <c r="J34" s="10">
        <v>5.5E-2</v>
      </c>
      <c r="K34" s="10">
        <v>2.3420000000000001</v>
      </c>
      <c r="L34" s="10">
        <v>1.7050000000000001</v>
      </c>
      <c r="M34" s="10">
        <v>985.98400000000004</v>
      </c>
      <c r="N34" s="2">
        <f t="shared" si="10"/>
        <v>5.2775588411102996</v>
      </c>
      <c r="O34" s="2">
        <f t="shared" si="11"/>
        <v>35.201317470205701</v>
      </c>
      <c r="P34" s="2">
        <f t="shared" si="6"/>
        <v>8.3127946204887593</v>
      </c>
      <c r="Q34" s="2">
        <f t="shared" si="12"/>
        <v>55.446340118660025</v>
      </c>
      <c r="R34" s="2">
        <f t="shared" si="9"/>
        <v>8.7746165438492465</v>
      </c>
      <c r="U34" s="10">
        <v>-1E-3</v>
      </c>
      <c r="V34" s="10">
        <v>5.3999999999999999E-2</v>
      </c>
      <c r="W34" s="10">
        <v>0.41299999999999998</v>
      </c>
      <c r="X34" s="10">
        <v>0.80800000000000005</v>
      </c>
      <c r="Y34" s="10">
        <v>0.14599999999999999</v>
      </c>
      <c r="Z34" s="10">
        <v>4.9000000000000002E-2</v>
      </c>
      <c r="AA34" s="10">
        <v>1.839</v>
      </c>
      <c r="AB34" s="10">
        <v>1.6</v>
      </c>
      <c r="AC34" s="10">
        <v>831.45100000000002</v>
      </c>
      <c r="AD34" s="2">
        <f t="shared" si="3"/>
        <v>5.2264031819072914</v>
      </c>
      <c r="AE34" s="2">
        <f t="shared" si="7"/>
        <v>34.860109223321636</v>
      </c>
      <c r="AF34" s="2">
        <f t="shared" si="4"/>
        <v>8.1337498132782322</v>
      </c>
      <c r="AG34" s="2">
        <f t="shared" si="8"/>
        <v>54.252111254565811</v>
      </c>
    </row>
    <row r="35" spans="1:33" x14ac:dyDescent="0.3">
      <c r="A35" s="34"/>
      <c r="B35" s="33"/>
      <c r="C35" s="10">
        <v>50</v>
      </c>
      <c r="D35" s="6">
        <f t="shared" si="5"/>
        <v>272.72037539230325</v>
      </c>
      <c r="E35" s="10">
        <v>3.0000000000000001E-3</v>
      </c>
      <c r="F35" s="10">
        <v>0.06</v>
      </c>
      <c r="G35" s="10">
        <v>0.38500000000000001</v>
      </c>
      <c r="H35" s="10">
        <v>0.79500000000000004</v>
      </c>
      <c r="I35" s="10">
        <v>0.14000000000000001</v>
      </c>
      <c r="J35" s="10">
        <v>6.4000000000000001E-2</v>
      </c>
      <c r="K35" s="10">
        <v>2.2570000000000001</v>
      </c>
      <c r="L35" s="10">
        <v>-7.6999999999999999E-2</v>
      </c>
      <c r="M35" s="10">
        <v>1026.357</v>
      </c>
      <c r="N35" s="2">
        <f t="shared" si="10"/>
        <v>4.6333171776488449</v>
      </c>
      <c r="O35" s="2">
        <f t="shared" si="11"/>
        <v>30.904225574917795</v>
      </c>
      <c r="P35" s="2">
        <f t="shared" si="6"/>
        <v>7.4053872839344788</v>
      </c>
      <c r="Q35" s="2">
        <f t="shared" si="12"/>
        <v>49.393933183842975</v>
      </c>
      <c r="R35" s="2">
        <f t="shared" si="9"/>
        <v>7.8167976885975055</v>
      </c>
      <c r="U35" s="10">
        <v>3.0000000000000001E-3</v>
      </c>
      <c r="V35" s="10">
        <v>5.8000000000000003E-2</v>
      </c>
      <c r="W35" s="10">
        <v>0.38400000000000001</v>
      </c>
      <c r="X35" s="10">
        <v>0.77700000000000002</v>
      </c>
      <c r="Y35" s="10">
        <v>0.13700000000000001</v>
      </c>
      <c r="Z35" s="10">
        <v>5.8000000000000003E-2</v>
      </c>
      <c r="AA35" s="10">
        <v>1.776</v>
      </c>
      <c r="AB35" s="10">
        <v>0.17</v>
      </c>
      <c r="AC35" s="10">
        <v>895.04100000000005</v>
      </c>
      <c r="AD35" s="2">
        <f t="shared" si="3"/>
        <v>4.5857959758268052</v>
      </c>
      <c r="AE35" s="2">
        <f t="shared" si="7"/>
        <v>30.587259158764791</v>
      </c>
      <c r="AF35" s="2">
        <f t="shared" si="4"/>
        <v>7.2390630775573399</v>
      </c>
      <c r="AG35" s="2">
        <f t="shared" si="8"/>
        <v>48.284550727307455</v>
      </c>
    </row>
    <row r="36" spans="1:33" x14ac:dyDescent="0.3">
      <c r="C36" s="10" t="s">
        <v>21</v>
      </c>
      <c r="D36" s="6">
        <f t="shared" si="5"/>
        <v>256.42767908833298</v>
      </c>
      <c r="E36" s="10">
        <v>6.0000000000000001E-3</v>
      </c>
      <c r="F36" s="10">
        <v>7.0000000000000007E-2</v>
      </c>
      <c r="G36" s="10">
        <v>0.47499999999999998</v>
      </c>
      <c r="H36" s="10">
        <v>0.95099999999999996</v>
      </c>
      <c r="I36" s="10">
        <v>0.16</v>
      </c>
      <c r="J36" s="10">
        <v>5.3999999999999999E-2</v>
      </c>
      <c r="K36" s="10">
        <v>2.645</v>
      </c>
      <c r="L36" s="10">
        <v>0.79900000000000004</v>
      </c>
      <c r="M36" s="10">
        <v>884.23199999999997</v>
      </c>
      <c r="N36" s="2">
        <f t="shared" si="10"/>
        <v>5.938516487042075</v>
      </c>
      <c r="O36" s="2">
        <f t="shared" si="11"/>
        <v>39.609904968570639</v>
      </c>
      <c r="P36" s="2">
        <f t="shared" si="6"/>
        <v>9.358428109367015</v>
      </c>
      <c r="Q36" s="2">
        <f t="shared" si="12"/>
        <v>62.420715489477992</v>
      </c>
      <c r="R36" s="2">
        <f t="shared" si="9"/>
        <v>9.8783407821096283</v>
      </c>
      <c r="U36" s="10">
        <v>5.0000000000000001E-3</v>
      </c>
      <c r="V36" s="10">
        <v>6.8000000000000005E-2</v>
      </c>
      <c r="W36" s="10">
        <v>0.47299999999999998</v>
      </c>
      <c r="X36" s="10">
        <v>0.93400000000000005</v>
      </c>
      <c r="Y36" s="10">
        <v>0.158</v>
      </c>
      <c r="Z36" s="10">
        <v>4.8000000000000001E-2</v>
      </c>
      <c r="AA36" s="10">
        <v>2.1749999999999998</v>
      </c>
      <c r="AB36" s="10">
        <v>0.84299999999999997</v>
      </c>
      <c r="AC36" s="10">
        <v>841.57</v>
      </c>
      <c r="AD36" s="2">
        <f t="shared" si="3"/>
        <v>5.8879759211949079</v>
      </c>
      <c r="AE36" s="2">
        <f t="shared" si="7"/>
        <v>39.272799394370033</v>
      </c>
      <c r="AF36" s="2">
        <f t="shared" si="4"/>
        <v>9.1983829841843239</v>
      </c>
      <c r="AG36" s="2">
        <f t="shared" si="8"/>
        <v>61.353214504509438</v>
      </c>
    </row>
    <row r="38" spans="1:33" x14ac:dyDescent="0.3">
      <c r="M38" s="10" t="s">
        <v>12</v>
      </c>
      <c r="N38" s="2">
        <f t="shared" ref="N38:R38" si="13">+MIN(N6:N35)</f>
        <v>4.358763988323263</v>
      </c>
      <c r="O38" s="2">
        <f t="shared" si="13"/>
        <v>29.072955802116162</v>
      </c>
      <c r="P38" s="2">
        <f t="shared" si="13"/>
        <v>6.8200218870925511</v>
      </c>
      <c r="Q38" s="2">
        <f t="shared" si="13"/>
        <v>45.489545986907316</v>
      </c>
      <c r="R38" s="2">
        <f t="shared" si="13"/>
        <v>7.198911991931026</v>
      </c>
      <c r="AC38" s="10" t="s">
        <v>12</v>
      </c>
      <c r="AD38" s="2">
        <f t="shared" ref="AD38:AG38" si="14">+MIN(AD6:AD35)</f>
        <v>4.3037638118144521</v>
      </c>
      <c r="AE38" s="2">
        <f t="shared" si="14"/>
        <v>28.706104624802396</v>
      </c>
      <c r="AF38" s="2">
        <f t="shared" si="14"/>
        <v>6.5725210928029023</v>
      </c>
      <c r="AG38" s="2">
        <f t="shared" si="14"/>
        <v>43.838715688995357</v>
      </c>
    </row>
    <row r="39" spans="1:33" x14ac:dyDescent="0.3">
      <c r="M39" s="10" t="s">
        <v>13</v>
      </c>
      <c r="N39" s="2">
        <f t="shared" ref="N39:R39" si="15">+MAX(N6:N35)</f>
        <v>9.549595971893897</v>
      </c>
      <c r="O39" s="2">
        <f t="shared" si="15"/>
        <v>63.695805132532293</v>
      </c>
      <c r="P39" s="2">
        <f t="shared" si="15"/>
        <v>15.103744448775876</v>
      </c>
      <c r="Q39" s="2">
        <f t="shared" si="15"/>
        <v>100.74197547333509</v>
      </c>
      <c r="R39" s="2">
        <f t="shared" si="15"/>
        <v>15.942841362596759</v>
      </c>
      <c r="AC39" s="10" t="s">
        <v>13</v>
      </c>
      <c r="AD39" s="2">
        <f t="shared" ref="AD39:AG39" si="16">+MAX(AD6:AD35)</f>
        <v>9.5019500903520164</v>
      </c>
      <c r="AE39" s="2">
        <f t="shared" si="16"/>
        <v>63.378007102647949</v>
      </c>
      <c r="AF39" s="2">
        <f t="shared" si="16"/>
        <v>14.960806804150238</v>
      </c>
      <c r="AG39" s="2">
        <f t="shared" si="16"/>
        <v>99.788581383682086</v>
      </c>
    </row>
    <row r="40" spans="1:33" x14ac:dyDescent="0.3">
      <c r="M40" s="10" t="s">
        <v>14</v>
      </c>
      <c r="N40" s="3">
        <f t="shared" ref="N40:R40" si="17">+AVERAGE(N6:N35)</f>
        <v>5.8664823631228229</v>
      </c>
      <c r="O40" s="3">
        <f t="shared" si="17"/>
        <v>39.129437362029222</v>
      </c>
      <c r="P40" s="16">
        <f t="shared" si="17"/>
        <v>9.2461411404745952</v>
      </c>
      <c r="Q40" s="3">
        <f t="shared" si="17"/>
        <v>61.671761406965537</v>
      </c>
      <c r="R40" s="3">
        <f t="shared" si="17"/>
        <v>9.7598156482787353</v>
      </c>
      <c r="AC40" s="10" t="s">
        <v>14</v>
      </c>
      <c r="AD40" s="7">
        <f t="shared" ref="AD40:AG40" si="18">+AVERAGE(AD6:AD35)</f>
        <v>5.8177844511946013</v>
      </c>
      <c r="AE40" s="7">
        <f t="shared" si="18"/>
        <v>38.804622289467993</v>
      </c>
      <c r="AF40" s="7">
        <f t="shared" si="18"/>
        <v>9.0731492641230442</v>
      </c>
      <c r="AG40" s="7">
        <f t="shared" si="18"/>
        <v>60.517905591700703</v>
      </c>
    </row>
    <row r="41" spans="1:33" x14ac:dyDescent="0.3">
      <c r="M41" s="10" t="s">
        <v>15</v>
      </c>
      <c r="N41" s="4">
        <f t="shared" ref="N41:R41" si="19">+STDEVP(N6:N35)</f>
        <v>1.0539617678022655</v>
      </c>
      <c r="O41" s="4">
        <f t="shared" si="19"/>
        <v>7.0299249912411259</v>
      </c>
      <c r="P41" s="4">
        <f t="shared" si="19"/>
        <v>1.666200674416132</v>
      </c>
      <c r="Q41" s="4">
        <f t="shared" si="19"/>
        <v>11.113558498355637</v>
      </c>
      <c r="R41" s="4">
        <f t="shared" si="19"/>
        <v>1.7587673785503912</v>
      </c>
      <c r="AC41" s="10" t="s">
        <v>15</v>
      </c>
      <c r="AD41" s="4">
        <f t="shared" ref="AD41:AG41" si="20">+STDEVP(AD6:AD35)</f>
        <v>1.0546488061878201</v>
      </c>
      <c r="AE41" s="4">
        <f t="shared" si="20"/>
        <v>7.0345075372727637</v>
      </c>
      <c r="AF41" s="4">
        <f t="shared" si="20"/>
        <v>1.6768659389302245</v>
      </c>
      <c r="AG41" s="4">
        <f t="shared" si="20"/>
        <v>11.18469581266463</v>
      </c>
    </row>
    <row r="42" spans="1:33" x14ac:dyDescent="0.3">
      <c r="M42" s="10" t="s">
        <v>16</v>
      </c>
      <c r="N42" s="2">
        <f t="shared" ref="N42:R42" si="21">+N41/N40*100</f>
        <v>17.965821808781925</v>
      </c>
      <c r="O42" s="2">
        <f t="shared" si="21"/>
        <v>17.965821808781968</v>
      </c>
      <c r="P42" s="2">
        <f t="shared" si="21"/>
        <v>18.02049794721831</v>
      </c>
      <c r="Q42" s="2">
        <f t="shared" si="21"/>
        <v>18.020497947218374</v>
      </c>
      <c r="R42" s="2">
        <f t="shared" si="21"/>
        <v>18.020497947218622</v>
      </c>
      <c r="AC42" s="10" t="s">
        <v>16</v>
      </c>
      <c r="AD42" s="2">
        <f t="shared" ref="AD42:AG42" si="22">+AD41/AD40*100</f>
        <v>18.128014453530721</v>
      </c>
      <c r="AE42" s="2">
        <f t="shared" si="22"/>
        <v>18.128014453530728</v>
      </c>
      <c r="AF42" s="2">
        <f t="shared" si="22"/>
        <v>18.48163068980768</v>
      </c>
      <c r="AG42" s="2">
        <f t="shared" si="22"/>
        <v>18.481630689807737</v>
      </c>
    </row>
    <row r="44" spans="1:33" s="12" customFormat="1" ht="10.8" customHeight="1" x14ac:dyDescent="0.3"/>
    <row r="45" spans="1:33" ht="14.4" customHeight="1" x14ac:dyDescent="0.3">
      <c r="A45" s="34" t="s">
        <v>38</v>
      </c>
      <c r="B45" s="33" t="s">
        <v>20</v>
      </c>
      <c r="C45" s="10">
        <v>2</v>
      </c>
      <c r="D45" s="6">
        <f>+AC45/3.2819</f>
        <v>250.7468234863951</v>
      </c>
      <c r="E45" s="10">
        <v>8.0000000000000002E-3</v>
      </c>
      <c r="F45" s="10">
        <v>5.8000000000000003E-2</v>
      </c>
      <c r="G45" s="10">
        <v>0.35899999999999999</v>
      </c>
      <c r="H45" s="10">
        <v>0.73899999999999999</v>
      </c>
      <c r="I45" s="10">
        <v>0.13900000000000001</v>
      </c>
      <c r="J45" s="10">
        <v>5.7000000000000002E-2</v>
      </c>
      <c r="K45" s="10">
        <v>2.2389999999999999</v>
      </c>
      <c r="L45" s="10">
        <v>0.98099999999999998</v>
      </c>
      <c r="M45" s="10">
        <v>878.92600000000004</v>
      </c>
      <c r="N45" s="2">
        <f t="shared" ref="N45:N58" si="23">+($F45+$G45+$I45)*0.072*10000*3/$D45</f>
        <v>4.7895322592796923</v>
      </c>
      <c r="O45" s="2">
        <f t="shared" ref="O45:O75" si="24">+N45*6.67</f>
        <v>31.946180169395546</v>
      </c>
      <c r="P45" s="2">
        <f>+($H45+$I45)*0.072*10000*3/$D45</f>
        <v>7.5633261216682905</v>
      </c>
      <c r="Q45" s="2">
        <f t="shared" ref="Q45:Q75" si="25">+P45*6.67</f>
        <v>50.447385231527498</v>
      </c>
      <c r="R45" s="2">
        <f t="shared" ref="R45:R75" si="26">+($H45+$I45)*0.076*10000*3/$D45</f>
        <v>7.9835109062054173</v>
      </c>
      <c r="U45" s="10">
        <v>8.9999999999999993E-3</v>
      </c>
      <c r="V45" s="10">
        <v>5.2999999999999999E-2</v>
      </c>
      <c r="W45" s="10">
        <v>0.35599999999999998</v>
      </c>
      <c r="X45" s="10">
        <v>0.69899999999999995</v>
      </c>
      <c r="Y45" s="10">
        <v>0.13200000000000001</v>
      </c>
      <c r="Z45" s="10">
        <v>5.7000000000000002E-2</v>
      </c>
      <c r="AA45" s="10">
        <v>1.28</v>
      </c>
      <c r="AB45" s="10">
        <v>0.78300000000000003</v>
      </c>
      <c r="AC45" s="10">
        <v>822.92600000000004</v>
      </c>
      <c r="AD45" s="2">
        <f t="shared" ref="AD45:AD75" si="27">+($V45+$W45+$Y45)*0.072*10000*3/$D45</f>
        <v>4.6603182594789798</v>
      </c>
      <c r="AE45" s="2">
        <f>+AD45*6.67</f>
        <v>31.084322790724794</v>
      </c>
      <c r="AF45" s="2">
        <f t="shared" ref="AF45:AF75" si="28">+($X45+$Y45)*0.072*10000*3/$D45</f>
        <v>7.158455588959395</v>
      </c>
      <c r="AG45" s="2">
        <f>+AF45*6.67</f>
        <v>47.746898778359167</v>
      </c>
    </row>
    <row r="46" spans="1:33" x14ac:dyDescent="0.3">
      <c r="A46" s="34"/>
      <c r="B46" s="33"/>
      <c r="C46" s="10">
        <v>3</v>
      </c>
      <c r="D46" s="6">
        <f t="shared" ref="D46:D75" si="29">+AC46/3.2819</f>
        <v>257.25677199183406</v>
      </c>
      <c r="E46" s="10">
        <v>1.2E-2</v>
      </c>
      <c r="F46" s="10">
        <v>9.1999999999999998E-2</v>
      </c>
      <c r="G46" s="10">
        <v>0.58899999999999997</v>
      </c>
      <c r="H46" s="10">
        <v>1.19</v>
      </c>
      <c r="I46" s="10">
        <v>0.2</v>
      </c>
      <c r="J46" s="10">
        <v>5.5E-2</v>
      </c>
      <c r="K46" s="10">
        <v>3.2429999999999999</v>
      </c>
      <c r="L46" s="10">
        <v>0.33</v>
      </c>
      <c r="M46" s="10">
        <v>906.20100000000002</v>
      </c>
      <c r="N46" s="2">
        <f t="shared" si="23"/>
        <v>7.3971230582820366</v>
      </c>
      <c r="O46" s="2">
        <f t="shared" si="24"/>
        <v>49.338810798741186</v>
      </c>
      <c r="P46" s="2">
        <f t="shared" ref="P46:P75" si="30">+($H46+$I46)*0.072*10000*3/$D46</f>
        <v>11.670829796835447</v>
      </c>
      <c r="Q46" s="2">
        <f t="shared" si="25"/>
        <v>77.844434744892425</v>
      </c>
      <c r="R46" s="2">
        <f t="shared" si="26"/>
        <v>12.319209229992973</v>
      </c>
      <c r="U46" s="10">
        <v>1.2E-2</v>
      </c>
      <c r="V46" s="10">
        <v>8.6999999999999994E-2</v>
      </c>
      <c r="W46" s="10">
        <v>0.58599999999999997</v>
      </c>
      <c r="X46" s="10">
        <v>1.1479999999999999</v>
      </c>
      <c r="Y46" s="10">
        <v>0.193</v>
      </c>
      <c r="Z46" s="10">
        <v>4.9000000000000002E-2</v>
      </c>
      <c r="AA46" s="10">
        <v>2.1589999999999998</v>
      </c>
      <c r="AB46" s="10">
        <v>0.35399999999999998</v>
      </c>
      <c r="AC46" s="10">
        <v>844.29100000000005</v>
      </c>
      <c r="AD46" s="2">
        <f t="shared" si="27"/>
        <v>7.2711788518413636</v>
      </c>
      <c r="AE46" s="2">
        <f t="shared" ref="AE46:AE75" si="31">+AD46*6.67</f>
        <v>48.498762941781898</v>
      </c>
      <c r="AF46" s="2">
        <f t="shared" si="28"/>
        <v>11.259412055795924</v>
      </c>
      <c r="AG46" s="2">
        <f t="shared" ref="AG46:AG75" si="32">+AF46*6.67</f>
        <v>75.100278412158815</v>
      </c>
    </row>
    <row r="47" spans="1:33" x14ac:dyDescent="0.3">
      <c r="A47" s="34"/>
      <c r="B47" s="33"/>
      <c r="C47" s="10">
        <v>4</v>
      </c>
      <c r="D47" s="6">
        <f t="shared" si="29"/>
        <v>270.26326213473902</v>
      </c>
      <c r="E47" s="10">
        <v>1.7999999999999999E-2</v>
      </c>
      <c r="F47" s="10">
        <v>6.9000000000000006E-2</v>
      </c>
      <c r="G47" s="10">
        <v>0.45300000000000001</v>
      </c>
      <c r="H47" s="10">
        <v>0.89600000000000002</v>
      </c>
      <c r="I47" s="10">
        <v>0.17299999999999999</v>
      </c>
      <c r="J47" s="10">
        <v>6.5000000000000002E-2</v>
      </c>
      <c r="K47" s="10">
        <v>2.9670000000000001</v>
      </c>
      <c r="L47" s="10">
        <v>0.17100000000000001</v>
      </c>
      <c r="M47" s="10">
        <v>957.04600000000005</v>
      </c>
      <c r="N47" s="2">
        <f t="shared" si="23"/>
        <v>5.5545840309275212</v>
      </c>
      <c r="O47" s="2">
        <f t="shared" si="24"/>
        <v>37.049075486286569</v>
      </c>
      <c r="P47" s="2">
        <f t="shared" si="30"/>
        <v>8.5436695382180137</v>
      </c>
      <c r="Q47" s="2">
        <f t="shared" si="25"/>
        <v>56.986275819914148</v>
      </c>
      <c r="R47" s="2">
        <f t="shared" si="26"/>
        <v>9.0183178458967923</v>
      </c>
      <c r="U47" s="10">
        <v>1.7999999999999999E-2</v>
      </c>
      <c r="V47" s="10">
        <v>6.4000000000000001E-2</v>
      </c>
      <c r="W47" s="10">
        <v>0.45</v>
      </c>
      <c r="X47" s="10">
        <v>0.85399999999999998</v>
      </c>
      <c r="Y47" s="10">
        <v>0.16500000000000001</v>
      </c>
      <c r="Z47" s="10">
        <v>5.6000000000000001E-2</v>
      </c>
      <c r="AA47" s="10">
        <v>1.865</v>
      </c>
      <c r="AB47" s="10">
        <v>0.248</v>
      </c>
      <c r="AC47" s="10">
        <v>886.97699999999998</v>
      </c>
      <c r="AD47" s="2">
        <f t="shared" si="27"/>
        <v>5.4267087151076066</v>
      </c>
      <c r="AE47" s="2">
        <f t="shared" si="31"/>
        <v>36.196147129767738</v>
      </c>
      <c r="AF47" s="2">
        <f t="shared" si="28"/>
        <v>8.1440591762807806</v>
      </c>
      <c r="AG47" s="2">
        <f t="shared" si="32"/>
        <v>54.320874705792804</v>
      </c>
    </row>
    <row r="48" spans="1:33" x14ac:dyDescent="0.3">
      <c r="A48" s="34"/>
      <c r="B48" s="33"/>
      <c r="C48" s="10">
        <v>6</v>
      </c>
      <c r="D48" s="6">
        <f t="shared" si="29"/>
        <v>255.27864956275329</v>
      </c>
      <c r="E48" s="10">
        <v>1.7000000000000001E-2</v>
      </c>
      <c r="F48" s="10">
        <v>7.2999999999999995E-2</v>
      </c>
      <c r="G48" s="10">
        <v>0.503</v>
      </c>
      <c r="H48" s="10">
        <v>0.97299999999999998</v>
      </c>
      <c r="I48" s="10">
        <v>0.17599999999999999</v>
      </c>
      <c r="J48" s="10">
        <v>5.8999999999999997E-2</v>
      </c>
      <c r="K48" s="10">
        <v>2.9889999999999999</v>
      </c>
      <c r="L48" s="10">
        <v>0.44400000000000001</v>
      </c>
      <c r="M48" s="10">
        <v>920.16399999999999</v>
      </c>
      <c r="N48" s="2">
        <f t="shared" si="23"/>
        <v>6.3629293040454797</v>
      </c>
      <c r="O48" s="2">
        <f t="shared" si="24"/>
        <v>42.44073845798335</v>
      </c>
      <c r="P48" s="2">
        <f t="shared" si="30"/>
        <v>9.7220821414205556</v>
      </c>
      <c r="Q48" s="2">
        <f t="shared" si="25"/>
        <v>64.84628788327511</v>
      </c>
      <c r="R48" s="2">
        <f t="shared" si="26"/>
        <v>10.262197815943921</v>
      </c>
      <c r="U48" s="10">
        <v>1.7000000000000001E-2</v>
      </c>
      <c r="V48" s="10">
        <v>6.8000000000000005E-2</v>
      </c>
      <c r="W48" s="10">
        <v>0.5</v>
      </c>
      <c r="X48" s="10">
        <v>0.93100000000000005</v>
      </c>
      <c r="Y48" s="10">
        <v>0.16800000000000001</v>
      </c>
      <c r="Z48" s="10">
        <v>4.8000000000000001E-2</v>
      </c>
      <c r="AA48" s="10">
        <v>1.881</v>
      </c>
      <c r="AB48" s="10">
        <v>0.42499999999999999</v>
      </c>
      <c r="AC48" s="10">
        <v>837.79899999999998</v>
      </c>
      <c r="AD48" s="2">
        <f t="shared" si="27"/>
        <v>6.2275478294913222</v>
      </c>
      <c r="AE48" s="2">
        <f t="shared" si="31"/>
        <v>41.537744022707116</v>
      </c>
      <c r="AF48" s="2">
        <f t="shared" si="28"/>
        <v>9.2990150334388062</v>
      </c>
      <c r="AG48" s="2">
        <f t="shared" si="32"/>
        <v>62.024430273036835</v>
      </c>
    </row>
    <row r="49" spans="1:33" x14ac:dyDescent="0.3">
      <c r="A49" s="34"/>
      <c r="B49" s="33"/>
      <c r="C49" s="10">
        <v>7</v>
      </c>
      <c r="D49" s="6">
        <f t="shared" si="29"/>
        <v>226.19031658490508</v>
      </c>
      <c r="E49" s="10">
        <v>6.0000000000000001E-3</v>
      </c>
      <c r="F49" s="10">
        <v>6.3E-2</v>
      </c>
      <c r="G49" s="10">
        <v>0.42799999999999999</v>
      </c>
      <c r="H49" s="10">
        <v>0.84499999999999997</v>
      </c>
      <c r="I49" s="10">
        <v>0.14799999999999999</v>
      </c>
      <c r="J49" s="10">
        <v>0.05</v>
      </c>
      <c r="K49" s="10">
        <v>2.5019999999999998</v>
      </c>
      <c r="L49" s="10">
        <v>0.59599999999999997</v>
      </c>
      <c r="M49" s="10">
        <v>840.85599999999999</v>
      </c>
      <c r="N49" s="2">
        <f t="shared" si="23"/>
        <v>6.1021179900152767</v>
      </c>
      <c r="O49" s="2">
        <f t="shared" si="24"/>
        <v>40.701126993401893</v>
      </c>
      <c r="P49" s="2">
        <f t="shared" si="30"/>
        <v>9.4826340596012031</v>
      </c>
      <c r="Q49" s="2">
        <f t="shared" si="25"/>
        <v>63.249169177540026</v>
      </c>
      <c r="R49" s="2">
        <f t="shared" si="26"/>
        <v>10.009447062912383</v>
      </c>
      <c r="U49" s="10">
        <v>7.0000000000000001E-3</v>
      </c>
      <c r="V49" s="10">
        <v>5.8999999999999997E-2</v>
      </c>
      <c r="W49" s="10">
        <v>0.42499999999999999</v>
      </c>
      <c r="X49" s="10">
        <v>0.80300000000000005</v>
      </c>
      <c r="Y49" s="10">
        <v>0.14099999999999999</v>
      </c>
      <c r="Z49" s="10">
        <v>4.8000000000000001E-2</v>
      </c>
      <c r="AA49" s="10">
        <v>1.4630000000000001</v>
      </c>
      <c r="AB49" s="10">
        <v>0.50800000000000001</v>
      </c>
      <c r="AC49" s="10">
        <v>742.33399999999995</v>
      </c>
      <c r="AD49" s="2">
        <f t="shared" si="27"/>
        <v>5.9684252640994488</v>
      </c>
      <c r="AE49" s="2">
        <f t="shared" si="31"/>
        <v>39.809396511543326</v>
      </c>
      <c r="AF49" s="2">
        <f t="shared" si="28"/>
        <v>9.014709518895808</v>
      </c>
      <c r="AG49" s="2">
        <f t="shared" si="32"/>
        <v>60.12811249103504</v>
      </c>
    </row>
    <row r="50" spans="1:33" x14ac:dyDescent="0.3">
      <c r="A50" s="34"/>
      <c r="B50" s="33"/>
      <c r="C50" s="10">
        <v>8</v>
      </c>
      <c r="D50" s="6">
        <f t="shared" si="29"/>
        <v>216.61689874767666</v>
      </c>
      <c r="E50" s="10">
        <v>8.9999999999999993E-3</v>
      </c>
      <c r="F50" s="10">
        <v>8.8999999999999996E-2</v>
      </c>
      <c r="G50" s="10">
        <v>0.628</v>
      </c>
      <c r="H50" s="10">
        <v>1.222</v>
      </c>
      <c r="I50" s="10">
        <v>0.19400000000000001</v>
      </c>
      <c r="J50" s="10">
        <v>4.4999999999999998E-2</v>
      </c>
      <c r="K50" s="10">
        <v>3.29</v>
      </c>
      <c r="L50" s="10">
        <v>0.63400000000000001</v>
      </c>
      <c r="M50" s="10">
        <v>816.37699999999995</v>
      </c>
      <c r="N50" s="2">
        <f t="shared" si="23"/>
        <v>9.0840558210193887</v>
      </c>
      <c r="O50" s="2">
        <f t="shared" si="24"/>
        <v>60.590652326199319</v>
      </c>
      <c r="P50" s="2">
        <f t="shared" si="30"/>
        <v>14.119674031353956</v>
      </c>
      <c r="Q50" s="2">
        <f t="shared" si="25"/>
        <v>94.178225789130877</v>
      </c>
      <c r="R50" s="2">
        <f t="shared" si="26"/>
        <v>14.904100366429176</v>
      </c>
      <c r="U50" s="10">
        <v>8.9999999999999993E-3</v>
      </c>
      <c r="V50" s="10">
        <v>8.5000000000000006E-2</v>
      </c>
      <c r="W50" s="10">
        <v>0.626</v>
      </c>
      <c r="X50" s="10">
        <v>1.1819999999999999</v>
      </c>
      <c r="Y50" s="10">
        <v>0.188</v>
      </c>
      <c r="Z50" s="10">
        <v>4.1000000000000002E-2</v>
      </c>
      <c r="AA50" s="10">
        <v>2.2610000000000001</v>
      </c>
      <c r="AB50" s="10">
        <v>0.54200000000000004</v>
      </c>
      <c r="AC50" s="10">
        <v>710.91499999999996</v>
      </c>
      <c r="AD50" s="2">
        <f t="shared" si="27"/>
        <v>8.9643975665163911</v>
      </c>
      <c r="AE50" s="2">
        <f t="shared" si="31"/>
        <v>59.792531768664325</v>
      </c>
      <c r="AF50" s="2">
        <f t="shared" si="28"/>
        <v>13.660984055759124</v>
      </c>
      <c r="AG50" s="2">
        <f t="shared" si="32"/>
        <v>91.118763651913355</v>
      </c>
    </row>
    <row r="51" spans="1:33" x14ac:dyDescent="0.3">
      <c r="A51" s="34"/>
      <c r="B51" s="33"/>
      <c r="C51" s="10">
        <v>9</v>
      </c>
      <c r="D51" s="6">
        <f t="shared" si="29"/>
        <v>239.79615466650415</v>
      </c>
      <c r="E51" s="10">
        <v>8.0000000000000002E-3</v>
      </c>
      <c r="F51" s="10">
        <v>5.2999999999999999E-2</v>
      </c>
      <c r="G51" s="10">
        <v>0.34699999999999998</v>
      </c>
      <c r="H51" s="10">
        <v>0.70899999999999996</v>
      </c>
      <c r="I51" s="10">
        <v>0.129</v>
      </c>
      <c r="J51" s="10">
        <v>6.3E-2</v>
      </c>
      <c r="K51" s="10">
        <v>2.2829999999999999</v>
      </c>
      <c r="L51" s="10">
        <v>0.60299999999999998</v>
      </c>
      <c r="M51" s="10">
        <v>884.85400000000004</v>
      </c>
      <c r="N51" s="2">
        <f t="shared" si="23"/>
        <v>4.765047219331449</v>
      </c>
      <c r="O51" s="2">
        <f t="shared" si="24"/>
        <v>31.782864952940766</v>
      </c>
      <c r="P51" s="2">
        <f t="shared" si="30"/>
        <v>7.5484112850656988</v>
      </c>
      <c r="Q51" s="2">
        <f t="shared" si="25"/>
        <v>50.347903271388212</v>
      </c>
      <c r="R51" s="2">
        <f t="shared" si="26"/>
        <v>7.9677674675693497</v>
      </c>
      <c r="U51" s="10">
        <v>0.01</v>
      </c>
      <c r="V51" s="10">
        <v>4.9000000000000002E-2</v>
      </c>
      <c r="W51" s="10">
        <v>0.34399999999999997</v>
      </c>
      <c r="X51" s="10">
        <v>0.66800000000000004</v>
      </c>
      <c r="Y51" s="10">
        <v>0.122</v>
      </c>
      <c r="Z51" s="10">
        <v>5.7000000000000002E-2</v>
      </c>
      <c r="AA51" s="10">
        <v>1.2230000000000001</v>
      </c>
      <c r="AB51" s="10">
        <v>0.56000000000000005</v>
      </c>
      <c r="AC51" s="10">
        <v>786.98699999999997</v>
      </c>
      <c r="AD51" s="2">
        <f t="shared" si="27"/>
        <v>4.6389401095570815</v>
      </c>
      <c r="AE51" s="2">
        <f t="shared" si="31"/>
        <v>30.941730530745733</v>
      </c>
      <c r="AF51" s="2">
        <f t="shared" si="28"/>
        <v>7.1160440515535832</v>
      </c>
      <c r="AG51" s="2">
        <f t="shared" si="32"/>
        <v>47.464013823862402</v>
      </c>
    </row>
    <row r="52" spans="1:33" x14ac:dyDescent="0.3">
      <c r="A52" s="34"/>
      <c r="B52" s="33"/>
      <c r="C52" s="10">
        <v>10</v>
      </c>
      <c r="D52" s="6">
        <f t="shared" si="29"/>
        <v>238.81806270757795</v>
      </c>
      <c r="E52" s="10">
        <v>0.01</v>
      </c>
      <c r="F52" s="10">
        <v>5.8000000000000003E-2</v>
      </c>
      <c r="G52" s="10">
        <v>0.39800000000000002</v>
      </c>
      <c r="H52" s="10">
        <v>0.78800000000000003</v>
      </c>
      <c r="I52" s="10">
        <v>0.14299999999999999</v>
      </c>
      <c r="J52" s="10">
        <v>5.8000000000000003E-2</v>
      </c>
      <c r="K52" s="10">
        <v>2.391</v>
      </c>
      <c r="L52" s="10">
        <v>0.44600000000000001</v>
      </c>
      <c r="M52" s="10">
        <v>875.51700000000005</v>
      </c>
      <c r="N52" s="2">
        <f t="shared" si="23"/>
        <v>5.4176806617188289</v>
      </c>
      <c r="O52" s="2">
        <f t="shared" si="24"/>
        <v>36.135930013664591</v>
      </c>
      <c r="P52" s="2">
        <f t="shared" si="30"/>
        <v>8.4204686077800179</v>
      </c>
      <c r="Q52" s="2">
        <f t="shared" si="25"/>
        <v>56.164525613892721</v>
      </c>
      <c r="R52" s="2">
        <f t="shared" si="26"/>
        <v>8.8882724193233518</v>
      </c>
      <c r="U52" s="10">
        <v>1.0999999999999999E-2</v>
      </c>
      <c r="V52" s="10">
        <v>5.2999999999999999E-2</v>
      </c>
      <c r="W52" s="10">
        <v>0.39500000000000002</v>
      </c>
      <c r="X52" s="10">
        <v>0.745</v>
      </c>
      <c r="Y52" s="10">
        <v>0.13600000000000001</v>
      </c>
      <c r="Z52" s="10">
        <v>5.5E-2</v>
      </c>
      <c r="AA52" s="10">
        <v>1.349</v>
      </c>
      <c r="AB52" s="10">
        <v>0.43</v>
      </c>
      <c r="AC52" s="10">
        <v>783.77700000000004</v>
      </c>
      <c r="AD52" s="2">
        <f t="shared" si="27"/>
        <v>5.2820125316257043</v>
      </c>
      <c r="AE52" s="2">
        <f t="shared" si="31"/>
        <v>35.231023585943447</v>
      </c>
      <c r="AF52" s="2">
        <f t="shared" si="28"/>
        <v>7.9682415074695987</v>
      </c>
      <c r="AG52" s="2">
        <f t="shared" si="32"/>
        <v>53.148170854822226</v>
      </c>
    </row>
    <row r="53" spans="1:33" x14ac:dyDescent="0.3">
      <c r="A53" s="34"/>
      <c r="B53" s="33"/>
      <c r="C53" s="10">
        <v>11</v>
      </c>
      <c r="D53" s="6">
        <f t="shared" si="29"/>
        <v>225.18114506840553</v>
      </c>
      <c r="E53" s="10">
        <v>8.0000000000000002E-3</v>
      </c>
      <c r="F53" s="10">
        <v>5.1999999999999998E-2</v>
      </c>
      <c r="G53" s="10">
        <v>0.34499999999999997</v>
      </c>
      <c r="H53" s="10">
        <v>0.68100000000000005</v>
      </c>
      <c r="I53" s="10">
        <v>0.129</v>
      </c>
      <c r="J53" s="10">
        <v>5.5E-2</v>
      </c>
      <c r="K53" s="10">
        <v>2.133</v>
      </c>
      <c r="L53" s="10">
        <v>0.36299999999999999</v>
      </c>
      <c r="M53" s="10">
        <v>835.61099999999999</v>
      </c>
      <c r="N53" s="2">
        <f t="shared" si="23"/>
        <v>5.0455378919707385</v>
      </c>
      <c r="O53" s="2">
        <f t="shared" si="24"/>
        <v>33.653737739444828</v>
      </c>
      <c r="P53" s="2">
        <f t="shared" si="30"/>
        <v>7.7697446625404911</v>
      </c>
      <c r="Q53" s="2">
        <f t="shared" si="25"/>
        <v>51.824196899145072</v>
      </c>
      <c r="R53" s="2">
        <f t="shared" si="26"/>
        <v>8.2013971437927413</v>
      </c>
      <c r="U53" s="10">
        <v>0.01</v>
      </c>
      <c r="V53" s="10">
        <v>4.7E-2</v>
      </c>
      <c r="W53" s="10">
        <v>0.34200000000000003</v>
      </c>
      <c r="X53" s="10">
        <v>0.64</v>
      </c>
      <c r="Y53" s="10">
        <v>0.121</v>
      </c>
      <c r="Z53" s="10">
        <v>5.2999999999999999E-2</v>
      </c>
      <c r="AA53" s="10">
        <v>1.1359999999999999</v>
      </c>
      <c r="AB53" s="10">
        <v>0.34699999999999998</v>
      </c>
      <c r="AC53" s="10">
        <v>739.02200000000005</v>
      </c>
      <c r="AD53" s="2">
        <f t="shared" si="27"/>
        <v>4.8920614541921612</v>
      </c>
      <c r="AE53" s="2">
        <f t="shared" si="31"/>
        <v>32.630049899461717</v>
      </c>
      <c r="AF53" s="2">
        <f t="shared" si="28"/>
        <v>7.299723071843597</v>
      </c>
      <c r="AG53" s="2">
        <f t="shared" si="32"/>
        <v>48.689152889196791</v>
      </c>
    </row>
    <row r="54" spans="1:33" x14ac:dyDescent="0.3">
      <c r="A54" s="34"/>
      <c r="B54" s="33"/>
      <c r="C54" s="10">
        <v>12</v>
      </c>
      <c r="D54" s="6">
        <f t="shared" si="29"/>
        <v>249.96617812852313</v>
      </c>
      <c r="E54" s="10">
        <v>1.0999999999999999E-2</v>
      </c>
      <c r="F54" s="10">
        <v>7.0000000000000007E-2</v>
      </c>
      <c r="G54" s="10">
        <v>0.48799999999999999</v>
      </c>
      <c r="H54" s="10">
        <v>0.96499999999999997</v>
      </c>
      <c r="I54" s="10">
        <v>0.16700000000000001</v>
      </c>
      <c r="J54" s="10">
        <v>0.06</v>
      </c>
      <c r="K54" s="10">
        <v>2.7909999999999999</v>
      </c>
      <c r="L54" s="10">
        <v>0.33700000000000002</v>
      </c>
      <c r="M54" s="10">
        <v>924.93499999999995</v>
      </c>
      <c r="N54" s="2">
        <f t="shared" si="23"/>
        <v>6.2648475554753738</v>
      </c>
      <c r="O54" s="2">
        <f t="shared" si="24"/>
        <v>41.786533195020745</v>
      </c>
      <c r="P54" s="2">
        <f t="shared" si="30"/>
        <v>9.7818033555836177</v>
      </c>
      <c r="Q54" s="2">
        <f t="shared" si="25"/>
        <v>65.244628381742729</v>
      </c>
      <c r="R54" s="2">
        <f t="shared" si="26"/>
        <v>10.325236875338263</v>
      </c>
      <c r="U54" s="10">
        <v>1.2999999999999999E-2</v>
      </c>
      <c r="V54" s="10">
        <v>6.5000000000000002E-2</v>
      </c>
      <c r="W54" s="10">
        <v>0.48499999999999999</v>
      </c>
      <c r="X54" s="10">
        <v>0.92400000000000004</v>
      </c>
      <c r="Y54" s="10">
        <v>0.16</v>
      </c>
      <c r="Z54" s="10">
        <v>5.6000000000000001E-2</v>
      </c>
      <c r="AA54" s="10">
        <v>1.732</v>
      </c>
      <c r="AB54" s="10">
        <v>0.372</v>
      </c>
      <c r="AC54" s="10">
        <v>820.36400000000003</v>
      </c>
      <c r="AD54" s="2">
        <f t="shared" si="27"/>
        <v>6.1352300198448484</v>
      </c>
      <c r="AE54" s="2">
        <f t="shared" si="31"/>
        <v>40.921984232365141</v>
      </c>
      <c r="AF54" s="2">
        <f t="shared" si="28"/>
        <v>9.367027241565939</v>
      </c>
      <c r="AG54" s="2">
        <f t="shared" si="32"/>
        <v>62.478071701244815</v>
      </c>
    </row>
    <row r="55" spans="1:33" x14ac:dyDescent="0.3">
      <c r="A55" s="34"/>
      <c r="B55" s="33"/>
      <c r="C55" s="10">
        <v>13</v>
      </c>
      <c r="D55" s="6">
        <f t="shared" si="29"/>
        <v>257.79152320302268</v>
      </c>
      <c r="E55" s="10">
        <v>7.0000000000000001E-3</v>
      </c>
      <c r="F55" s="10">
        <v>5.8000000000000003E-2</v>
      </c>
      <c r="G55" s="10">
        <v>0.39200000000000002</v>
      </c>
      <c r="H55" s="10">
        <v>0.78700000000000003</v>
      </c>
      <c r="I55" s="10">
        <v>0.14299999999999999</v>
      </c>
      <c r="J55" s="10">
        <v>6.7000000000000004E-2</v>
      </c>
      <c r="K55" s="10">
        <v>2.4180000000000001</v>
      </c>
      <c r="L55" s="10">
        <v>0.27</v>
      </c>
      <c r="M55" s="10">
        <v>961.529</v>
      </c>
      <c r="N55" s="2">
        <f t="shared" si="23"/>
        <v>4.9686660914418352</v>
      </c>
      <c r="O55" s="2">
        <f t="shared" si="24"/>
        <v>33.141002829917042</v>
      </c>
      <c r="P55" s="2">
        <f t="shared" si="30"/>
        <v>7.7923431113674644</v>
      </c>
      <c r="Q55" s="2">
        <f t="shared" si="25"/>
        <v>51.974928552820984</v>
      </c>
      <c r="R55" s="2">
        <f t="shared" si="26"/>
        <v>8.2252510619989927</v>
      </c>
      <c r="U55" s="10">
        <v>8.9999999999999993E-3</v>
      </c>
      <c r="V55" s="10">
        <v>5.2999999999999999E-2</v>
      </c>
      <c r="W55" s="10">
        <v>0.38900000000000001</v>
      </c>
      <c r="X55" s="10">
        <v>0.745</v>
      </c>
      <c r="Y55" s="10">
        <v>0.13600000000000001</v>
      </c>
      <c r="Z55" s="10">
        <v>6.3E-2</v>
      </c>
      <c r="AA55" s="10">
        <v>1.353</v>
      </c>
      <c r="AB55" s="10">
        <v>0.33700000000000002</v>
      </c>
      <c r="AC55" s="10">
        <v>846.04600000000005</v>
      </c>
      <c r="AD55" s="2">
        <f t="shared" si="27"/>
        <v>4.8429831380326833</v>
      </c>
      <c r="AE55" s="2">
        <f t="shared" si="31"/>
        <v>32.302697530677996</v>
      </c>
      <c r="AF55" s="2">
        <f t="shared" si="28"/>
        <v>7.3817787968975672</v>
      </c>
      <c r="AG55" s="2">
        <f t="shared" si="32"/>
        <v>49.236464575306776</v>
      </c>
    </row>
    <row r="56" spans="1:33" x14ac:dyDescent="0.3">
      <c r="A56" s="34"/>
      <c r="B56" s="33"/>
      <c r="C56" s="10">
        <v>15</v>
      </c>
      <c r="D56" s="6">
        <f t="shared" si="29"/>
        <v>277.13671958316831</v>
      </c>
      <c r="E56" s="10">
        <v>8.9999999999999993E-3</v>
      </c>
      <c r="F56" s="10">
        <v>0.08</v>
      </c>
      <c r="G56" s="10">
        <v>0.57599999999999996</v>
      </c>
      <c r="H56" s="10">
        <v>1.1319999999999999</v>
      </c>
      <c r="I56" s="10">
        <v>0.19600000000000001</v>
      </c>
      <c r="J56" s="10">
        <v>6.7000000000000004E-2</v>
      </c>
      <c r="K56" s="10">
        <v>3.4079999999999999</v>
      </c>
      <c r="L56" s="10">
        <v>1.1220000000000001</v>
      </c>
      <c r="M56" s="10">
        <v>1019.841</v>
      </c>
      <c r="N56" s="2">
        <f t="shared" si="23"/>
        <v>6.6404769558070864</v>
      </c>
      <c r="O56" s="2">
        <f t="shared" si="24"/>
        <v>44.291981295233263</v>
      </c>
      <c r="P56" s="2">
        <f t="shared" si="30"/>
        <v>10.350414785577241</v>
      </c>
      <c r="Q56" s="2">
        <f t="shared" si="25"/>
        <v>69.037266619800192</v>
      </c>
      <c r="R56" s="2">
        <f t="shared" si="26"/>
        <v>10.925437829220424</v>
      </c>
      <c r="U56" s="10">
        <v>8.9999999999999993E-3</v>
      </c>
      <c r="V56" s="10">
        <v>7.5999999999999998E-2</v>
      </c>
      <c r="W56" s="10">
        <v>0.57299999999999995</v>
      </c>
      <c r="X56" s="10">
        <v>1.0900000000000001</v>
      </c>
      <c r="Y56" s="10">
        <v>0.189</v>
      </c>
      <c r="Z56" s="10">
        <v>5.8999999999999997E-2</v>
      </c>
      <c r="AA56" s="10">
        <v>2.3010000000000002</v>
      </c>
      <c r="AB56" s="10">
        <v>0.92400000000000004</v>
      </c>
      <c r="AC56" s="10">
        <v>909.53499999999997</v>
      </c>
      <c r="AD56" s="2">
        <f t="shared" si="27"/>
        <v>6.5313611372844349</v>
      </c>
      <c r="AE56" s="2">
        <f t="shared" si="31"/>
        <v>43.564178785687183</v>
      </c>
      <c r="AF56" s="2">
        <f t="shared" si="28"/>
        <v>9.9685094207479636</v>
      </c>
      <c r="AG56" s="2">
        <f t="shared" si="32"/>
        <v>66.489957836388911</v>
      </c>
    </row>
    <row r="57" spans="1:33" x14ac:dyDescent="0.3">
      <c r="A57" s="34"/>
      <c r="B57" s="33"/>
      <c r="C57" s="10">
        <v>16</v>
      </c>
      <c r="D57" s="6">
        <f t="shared" si="29"/>
        <v>234.85084859380237</v>
      </c>
      <c r="E57" s="10">
        <v>1.2999999999999999E-2</v>
      </c>
      <c r="F57" s="10">
        <v>7.1999999999999995E-2</v>
      </c>
      <c r="G57" s="10">
        <v>0.505</v>
      </c>
      <c r="H57" s="10">
        <v>0.99</v>
      </c>
      <c r="I57" s="10">
        <v>0.16800000000000001</v>
      </c>
      <c r="J57" s="10">
        <v>5.2999999999999999E-2</v>
      </c>
      <c r="K57" s="10">
        <v>2.843</v>
      </c>
      <c r="L57" s="10">
        <v>0.45400000000000001</v>
      </c>
      <c r="M57" s="10">
        <v>863.79</v>
      </c>
      <c r="N57" s="2">
        <f t="shared" si="23"/>
        <v>6.8520084540263655</v>
      </c>
      <c r="O57" s="2">
        <f t="shared" si="24"/>
        <v>45.70289638835586</v>
      </c>
      <c r="P57" s="2">
        <f t="shared" si="30"/>
        <v>10.650504415788633</v>
      </c>
      <c r="Q57" s="2">
        <f t="shared" si="25"/>
        <v>71.038864453310183</v>
      </c>
      <c r="R57" s="2">
        <f t="shared" si="26"/>
        <v>11.242199105554668</v>
      </c>
      <c r="U57" s="10">
        <v>1.4999999999999999E-2</v>
      </c>
      <c r="V57" s="10">
        <v>6.7000000000000004E-2</v>
      </c>
      <c r="W57" s="10">
        <v>0.502</v>
      </c>
      <c r="X57" s="10">
        <v>0.94899999999999995</v>
      </c>
      <c r="Y57" s="10">
        <v>0.161</v>
      </c>
      <c r="Z57" s="10">
        <v>4.8000000000000001E-2</v>
      </c>
      <c r="AA57" s="10">
        <v>1.7829999999999999</v>
      </c>
      <c r="AB57" s="10">
        <v>0.42699999999999999</v>
      </c>
      <c r="AC57" s="10">
        <v>770.75699999999995</v>
      </c>
      <c r="AD57" s="2">
        <f t="shared" si="27"/>
        <v>6.7140485522674451</v>
      </c>
      <c r="AE57" s="2">
        <f t="shared" si="31"/>
        <v>44.782703843623857</v>
      </c>
      <c r="AF57" s="2">
        <f t="shared" si="28"/>
        <v>10.209032730160089</v>
      </c>
      <c r="AG57" s="2">
        <f t="shared" si="32"/>
        <v>68.094248310167799</v>
      </c>
    </row>
    <row r="58" spans="1:33" x14ac:dyDescent="0.3">
      <c r="A58" s="34"/>
      <c r="B58" s="33"/>
      <c r="C58" s="10">
        <v>17</v>
      </c>
      <c r="D58" s="6">
        <f t="shared" si="29"/>
        <v>262.88430482342545</v>
      </c>
      <c r="E58" s="10">
        <v>7.0000000000000001E-3</v>
      </c>
      <c r="F58" s="10">
        <v>7.6999999999999999E-2</v>
      </c>
      <c r="G58" s="10">
        <v>0.501</v>
      </c>
      <c r="H58" s="10">
        <v>1.0389999999999999</v>
      </c>
      <c r="I58" s="10">
        <v>0.17699999999999999</v>
      </c>
      <c r="J58" s="10">
        <v>6.2E-2</v>
      </c>
      <c r="K58" s="10">
        <v>2.9350000000000001</v>
      </c>
      <c r="L58" s="10">
        <v>1.1220000000000001</v>
      </c>
      <c r="M58" s="10">
        <v>945.37</v>
      </c>
      <c r="N58" s="2">
        <f t="shared" si="23"/>
        <v>6.2034894060920758</v>
      </c>
      <c r="O58" s="2">
        <f t="shared" si="24"/>
        <v>41.377274338634145</v>
      </c>
      <c r="P58" s="2">
        <f t="shared" si="30"/>
        <v>9.991315387825118</v>
      </c>
      <c r="Q58" s="2">
        <f t="shared" si="25"/>
        <v>66.64207363679354</v>
      </c>
      <c r="R58" s="2">
        <f t="shared" si="26"/>
        <v>10.546388464926515</v>
      </c>
      <c r="U58" s="10">
        <v>8.0000000000000002E-3</v>
      </c>
      <c r="V58" s="10">
        <v>7.2999999999999995E-2</v>
      </c>
      <c r="W58" s="10">
        <v>0.498</v>
      </c>
      <c r="X58" s="10">
        <v>0.996</v>
      </c>
      <c r="Y58" s="10">
        <v>0.17</v>
      </c>
      <c r="Z58" s="10">
        <v>5.8999999999999997E-2</v>
      </c>
      <c r="AA58" s="10">
        <v>1.8540000000000001</v>
      </c>
      <c r="AB58" s="10">
        <v>0.90300000000000002</v>
      </c>
      <c r="AC58" s="10">
        <v>862.76</v>
      </c>
      <c r="AD58" s="2">
        <f t="shared" si="27"/>
        <v>6.088457814455932</v>
      </c>
      <c r="AE58" s="2">
        <f t="shared" si="31"/>
        <v>40.610013622421064</v>
      </c>
      <c r="AF58" s="2">
        <f t="shared" si="28"/>
        <v>9.5804882748388867</v>
      </c>
      <c r="AG58" s="2">
        <f t="shared" si="32"/>
        <v>63.901856793175376</v>
      </c>
    </row>
    <row r="59" spans="1:33" x14ac:dyDescent="0.3">
      <c r="A59" s="34"/>
      <c r="B59" s="33"/>
      <c r="C59" s="10">
        <v>18</v>
      </c>
      <c r="D59" s="6">
        <f t="shared" si="29"/>
        <v>255.39992077759837</v>
      </c>
      <c r="E59" s="10">
        <v>1.0999999999999999E-2</v>
      </c>
      <c r="F59" s="10">
        <v>0.06</v>
      </c>
      <c r="G59" s="10">
        <v>0.38500000000000001</v>
      </c>
      <c r="H59" s="10">
        <v>0.84099999999999997</v>
      </c>
      <c r="I59" s="10">
        <v>0.13600000000000001</v>
      </c>
      <c r="J59" s="10">
        <v>6.4000000000000001E-2</v>
      </c>
      <c r="K59" s="10">
        <v>2.9449999999999998</v>
      </c>
      <c r="L59" s="10">
        <v>0.42599999999999999</v>
      </c>
      <c r="M59" s="10">
        <v>936.05200000000002</v>
      </c>
      <c r="N59" s="2">
        <f>+($F59+$G59+$I59)*0.072*10000*3/$D59</f>
        <v>4.913705517915238</v>
      </c>
      <c r="O59" s="2">
        <f t="shared" si="24"/>
        <v>32.774415804494637</v>
      </c>
      <c r="P59" s="2">
        <f t="shared" si="30"/>
        <v>8.2628060086113386</v>
      </c>
      <c r="Q59" s="2">
        <f t="shared" si="25"/>
        <v>55.112916077437625</v>
      </c>
      <c r="R59" s="2">
        <f t="shared" si="26"/>
        <v>8.7218507868675257</v>
      </c>
      <c r="U59" s="10">
        <v>0.01</v>
      </c>
      <c r="V59" s="10">
        <v>5.6000000000000001E-2</v>
      </c>
      <c r="W59" s="10">
        <v>0.38200000000000001</v>
      </c>
      <c r="X59" s="10">
        <v>0.79900000000000004</v>
      </c>
      <c r="Y59" s="10">
        <v>0.129</v>
      </c>
      <c r="Z59" s="10">
        <v>5.7000000000000002E-2</v>
      </c>
      <c r="AA59" s="10">
        <v>1.8280000000000001</v>
      </c>
      <c r="AB59" s="10">
        <v>0.45500000000000002</v>
      </c>
      <c r="AC59" s="10">
        <v>838.197</v>
      </c>
      <c r="AD59" s="2">
        <f t="shared" si="27"/>
        <v>4.795302975314871</v>
      </c>
      <c r="AE59" s="2">
        <f t="shared" si="31"/>
        <v>31.984670845350191</v>
      </c>
      <c r="AF59" s="2">
        <f t="shared" si="28"/>
        <v>7.8483971095100546</v>
      </c>
      <c r="AG59" s="2">
        <f t="shared" si="32"/>
        <v>52.348808720432061</v>
      </c>
    </row>
    <row r="60" spans="1:33" x14ac:dyDescent="0.3">
      <c r="A60" s="34"/>
      <c r="B60" s="33"/>
      <c r="C60" s="10">
        <v>19</v>
      </c>
      <c r="D60" s="6">
        <f t="shared" si="29"/>
        <v>271.70450044181723</v>
      </c>
      <c r="E60" s="10">
        <v>5.0000000000000001E-3</v>
      </c>
      <c r="F60" s="10">
        <v>5.3999999999999999E-2</v>
      </c>
      <c r="G60" s="10">
        <v>0.38600000000000001</v>
      </c>
      <c r="H60" s="10">
        <v>0.81499999999999995</v>
      </c>
      <c r="I60" s="10">
        <v>0.14199999999999999</v>
      </c>
      <c r="J60" s="10">
        <v>7.0000000000000007E-2</v>
      </c>
      <c r="K60" s="10">
        <v>2.5379999999999998</v>
      </c>
      <c r="L60" s="10">
        <v>0.29899999999999999</v>
      </c>
      <c r="M60" s="10">
        <v>984.03700000000003</v>
      </c>
      <c r="N60" s="2">
        <f t="shared" ref="N60:N75" si="33">+($F60+$G60+$I60)*0.072*10000*3/$D60</f>
        <v>4.6267912307518051</v>
      </c>
      <c r="O60" s="2">
        <f t="shared" si="24"/>
        <v>30.860697509114541</v>
      </c>
      <c r="P60" s="2">
        <f t="shared" si="30"/>
        <v>7.6079711474733287</v>
      </c>
      <c r="Q60" s="2">
        <f t="shared" si="25"/>
        <v>50.7451675536471</v>
      </c>
      <c r="R60" s="2">
        <f t="shared" si="26"/>
        <v>8.0306362112218483</v>
      </c>
      <c r="U60" s="10">
        <v>5.0000000000000001E-3</v>
      </c>
      <c r="V60" s="10">
        <v>0.05</v>
      </c>
      <c r="W60" s="10">
        <v>0.38300000000000001</v>
      </c>
      <c r="X60" s="10">
        <v>0.77400000000000002</v>
      </c>
      <c r="Y60" s="10">
        <v>0.13500000000000001</v>
      </c>
      <c r="Z60" s="10">
        <v>6.8000000000000005E-2</v>
      </c>
      <c r="AA60" s="10">
        <v>1.472</v>
      </c>
      <c r="AB60" s="10">
        <v>0.378</v>
      </c>
      <c r="AC60" s="10">
        <v>891.70699999999999</v>
      </c>
      <c r="AD60" s="2">
        <f t="shared" si="27"/>
        <v>4.5154938471942021</v>
      </c>
      <c r="AE60" s="2">
        <f t="shared" si="31"/>
        <v>30.118343960785328</v>
      </c>
      <c r="AF60" s="2">
        <f t="shared" si="28"/>
        <v>7.2263801181329725</v>
      </c>
      <c r="AG60" s="2">
        <f t="shared" si="32"/>
        <v>48.199955387946929</v>
      </c>
    </row>
    <row r="61" spans="1:33" x14ac:dyDescent="0.3">
      <c r="A61" s="34"/>
      <c r="B61" s="33"/>
      <c r="C61" s="10">
        <v>20</v>
      </c>
      <c r="D61" s="6">
        <f t="shared" si="29"/>
        <v>244.37825649776045</v>
      </c>
      <c r="E61" s="10">
        <v>1.2E-2</v>
      </c>
      <c r="F61" s="10">
        <v>7.5999999999999998E-2</v>
      </c>
      <c r="G61" s="10">
        <v>0.48699999999999999</v>
      </c>
      <c r="H61" s="10">
        <v>0.95599999999999996</v>
      </c>
      <c r="I61" s="10">
        <v>0.17199999999999999</v>
      </c>
      <c r="J61" s="10">
        <v>5.3999999999999999E-2</v>
      </c>
      <c r="K61" s="10">
        <v>2.75</v>
      </c>
      <c r="L61" s="10">
        <v>-6.4000000000000001E-2</v>
      </c>
      <c r="M61" s="10">
        <v>896.61099999999999</v>
      </c>
      <c r="N61" s="2">
        <f t="shared" si="33"/>
        <v>6.4964863190050179</v>
      </c>
      <c r="O61" s="2">
        <f t="shared" si="24"/>
        <v>43.331563747763468</v>
      </c>
      <c r="P61" s="2">
        <f t="shared" si="30"/>
        <v>9.9701177793709661</v>
      </c>
      <c r="Q61" s="2">
        <f t="shared" si="25"/>
        <v>66.500685588404338</v>
      </c>
      <c r="R61" s="2">
        <f t="shared" si="26"/>
        <v>10.524013211558241</v>
      </c>
      <c r="U61" s="10">
        <v>1.2999999999999999E-2</v>
      </c>
      <c r="V61" s="10">
        <v>7.0999999999999994E-2</v>
      </c>
      <c r="W61" s="10">
        <v>0.48399999999999999</v>
      </c>
      <c r="X61" s="10">
        <v>0.91400000000000003</v>
      </c>
      <c r="Y61" s="10">
        <v>0.16500000000000001</v>
      </c>
      <c r="Z61" s="10">
        <v>5.1999999999999998E-2</v>
      </c>
      <c r="AA61" s="10">
        <v>1.7669999999999999</v>
      </c>
      <c r="AB61" s="10">
        <v>7.4999999999999997E-2</v>
      </c>
      <c r="AC61" s="10">
        <v>802.02499999999998</v>
      </c>
      <c r="AD61" s="2">
        <f t="shared" si="27"/>
        <v>6.3639049655559354</v>
      </c>
      <c r="AE61" s="2">
        <f t="shared" si="31"/>
        <v>42.447246120258086</v>
      </c>
      <c r="AF61" s="2">
        <f t="shared" si="28"/>
        <v>9.5370186914372965</v>
      </c>
      <c r="AG61" s="2">
        <f t="shared" si="32"/>
        <v>63.611914671886765</v>
      </c>
    </row>
    <row r="62" spans="1:33" x14ac:dyDescent="0.3">
      <c r="A62" s="34"/>
      <c r="B62" s="33"/>
      <c r="C62" s="10">
        <v>21</v>
      </c>
      <c r="D62" s="6">
        <f t="shared" si="29"/>
        <v>261.74167403028736</v>
      </c>
      <c r="E62" s="10">
        <v>1.7999999999999999E-2</v>
      </c>
      <c r="F62" s="10">
        <v>9.5000000000000001E-2</v>
      </c>
      <c r="G62" s="10">
        <v>0.64100000000000001</v>
      </c>
      <c r="H62" s="10">
        <v>1.234</v>
      </c>
      <c r="I62" s="10">
        <v>0.214</v>
      </c>
      <c r="J62" s="10">
        <v>5.0999999999999997E-2</v>
      </c>
      <c r="K62" s="10">
        <v>3.456</v>
      </c>
      <c r="L62" s="10">
        <v>0.33400000000000002</v>
      </c>
      <c r="M62" s="10">
        <v>941.66200000000003</v>
      </c>
      <c r="N62" s="2">
        <f t="shared" si="33"/>
        <v>7.8397909221080058</v>
      </c>
      <c r="O62" s="2">
        <f t="shared" si="24"/>
        <v>52.291405450460395</v>
      </c>
      <c r="P62" s="2">
        <f t="shared" si="30"/>
        <v>11.949491847591993</v>
      </c>
      <c r="Q62" s="2">
        <f t="shared" si="25"/>
        <v>79.70311062343859</v>
      </c>
      <c r="R62" s="2">
        <f t="shared" si="26"/>
        <v>12.61335250579155</v>
      </c>
      <c r="U62" s="10">
        <v>1.7000000000000001E-2</v>
      </c>
      <c r="V62" s="10">
        <v>0.09</v>
      </c>
      <c r="W62" s="10">
        <v>0.63800000000000001</v>
      </c>
      <c r="X62" s="10">
        <v>1.1919999999999999</v>
      </c>
      <c r="Y62" s="10">
        <v>0.20699999999999999</v>
      </c>
      <c r="Z62" s="10">
        <v>4.4999999999999998E-2</v>
      </c>
      <c r="AA62" s="10">
        <v>2.395</v>
      </c>
      <c r="AB62" s="10">
        <v>0.379</v>
      </c>
      <c r="AC62" s="10">
        <v>859.01</v>
      </c>
      <c r="AD62" s="2">
        <f t="shared" si="27"/>
        <v>7.7160047496536697</v>
      </c>
      <c r="AE62" s="2">
        <f t="shared" si="31"/>
        <v>51.465751680189975</v>
      </c>
      <c r="AF62" s="2">
        <f t="shared" si="28"/>
        <v>11.545123684241162</v>
      </c>
      <c r="AG62" s="2">
        <f t="shared" si="32"/>
        <v>77.005974973888542</v>
      </c>
    </row>
    <row r="63" spans="1:33" x14ac:dyDescent="0.3">
      <c r="A63" s="34"/>
      <c r="B63" s="33"/>
      <c r="C63" s="10">
        <v>22</v>
      </c>
      <c r="D63" s="6">
        <f t="shared" si="29"/>
        <v>243.47877753740212</v>
      </c>
      <c r="E63" s="10">
        <v>1.7000000000000001E-2</v>
      </c>
      <c r="F63" s="10">
        <v>7.9000000000000001E-2</v>
      </c>
      <c r="G63" s="10">
        <v>0.52600000000000002</v>
      </c>
      <c r="H63" s="10">
        <v>1.006</v>
      </c>
      <c r="I63" s="10">
        <v>0.183</v>
      </c>
      <c r="J63" s="10">
        <v>5.0999999999999997E-2</v>
      </c>
      <c r="K63" s="10">
        <v>2.907</v>
      </c>
      <c r="L63" s="10">
        <v>8.5000000000000006E-2</v>
      </c>
      <c r="M63" s="10">
        <v>880.52099999999996</v>
      </c>
      <c r="N63" s="2">
        <f t="shared" si="33"/>
        <v>6.990670879882062</v>
      </c>
      <c r="O63" s="2">
        <f t="shared" si="24"/>
        <v>46.627774768813353</v>
      </c>
      <c r="P63" s="2">
        <f t="shared" si="30"/>
        <v>10.548106188045399</v>
      </c>
      <c r="Q63" s="2">
        <f t="shared" si="25"/>
        <v>70.355868274262804</v>
      </c>
      <c r="R63" s="2">
        <f t="shared" si="26"/>
        <v>11.134112087381252</v>
      </c>
      <c r="U63" s="10">
        <v>1.7000000000000001E-2</v>
      </c>
      <c r="V63" s="10">
        <v>7.4999999999999997E-2</v>
      </c>
      <c r="W63" s="10">
        <v>0.52400000000000002</v>
      </c>
      <c r="X63" s="10">
        <v>0.96499999999999997</v>
      </c>
      <c r="Y63" s="10">
        <v>0.17599999999999999</v>
      </c>
      <c r="Z63" s="10">
        <v>4.5999999999999999E-2</v>
      </c>
      <c r="AA63" s="10">
        <v>1.9219999999999999</v>
      </c>
      <c r="AB63" s="10">
        <v>0.17</v>
      </c>
      <c r="AC63" s="10">
        <v>799.07299999999998</v>
      </c>
      <c r="AD63" s="2">
        <f t="shared" si="27"/>
        <v>6.8753425531834989</v>
      </c>
      <c r="AE63" s="2">
        <f t="shared" si="31"/>
        <v>45.858534829733934</v>
      </c>
      <c r="AF63" s="2">
        <f t="shared" si="28"/>
        <v>10.122278520235319</v>
      </c>
      <c r="AG63" s="2">
        <f t="shared" si="32"/>
        <v>67.515597729969585</v>
      </c>
    </row>
    <row r="64" spans="1:33" x14ac:dyDescent="0.3">
      <c r="A64" s="34"/>
      <c r="B64" s="33"/>
      <c r="C64" s="10">
        <v>24</v>
      </c>
      <c r="D64" s="6">
        <f t="shared" si="29"/>
        <v>261.67342088424385</v>
      </c>
      <c r="E64" s="10">
        <v>1.9E-2</v>
      </c>
      <c r="F64" s="10">
        <v>7.2999999999999995E-2</v>
      </c>
      <c r="G64" s="10">
        <v>0.48399999999999999</v>
      </c>
      <c r="H64" s="10">
        <v>0.92300000000000004</v>
      </c>
      <c r="I64" s="10">
        <v>0.17699999999999999</v>
      </c>
      <c r="J64" s="10">
        <v>5.7000000000000002E-2</v>
      </c>
      <c r="K64" s="10">
        <v>2.8650000000000002</v>
      </c>
      <c r="L64" s="10">
        <v>0.82199999999999995</v>
      </c>
      <c r="M64" s="10">
        <v>943.81700000000001</v>
      </c>
      <c r="N64" s="2">
        <f t="shared" si="33"/>
        <v>6.0588499765948667</v>
      </c>
      <c r="O64" s="2">
        <f t="shared" si="24"/>
        <v>40.412529343887762</v>
      </c>
      <c r="P64" s="2">
        <f t="shared" si="30"/>
        <v>9.0800204008914935</v>
      </c>
      <c r="Q64" s="2">
        <f t="shared" si="25"/>
        <v>60.563736073946259</v>
      </c>
      <c r="R64" s="2">
        <f t="shared" si="26"/>
        <v>9.5844659787187982</v>
      </c>
      <c r="U64" s="10">
        <v>1.7999999999999999E-2</v>
      </c>
      <c r="V64" s="10">
        <v>6.9000000000000006E-2</v>
      </c>
      <c r="W64" s="10">
        <v>0.48099999999999998</v>
      </c>
      <c r="X64" s="10">
        <v>0.88100000000000001</v>
      </c>
      <c r="Y64" s="10">
        <v>0.17</v>
      </c>
      <c r="Z64" s="10">
        <v>0.05</v>
      </c>
      <c r="AA64" s="10">
        <v>1.8109999999999999</v>
      </c>
      <c r="AB64" s="10">
        <v>0.78800000000000003</v>
      </c>
      <c r="AC64" s="10">
        <v>858.78599999999994</v>
      </c>
      <c r="AD64" s="2">
        <f t="shared" si="27"/>
        <v>5.9432860805835235</v>
      </c>
      <c r="AE64" s="2">
        <f t="shared" si="31"/>
        <v>39.6417181574921</v>
      </c>
      <c r="AF64" s="2">
        <f t="shared" si="28"/>
        <v>8.675546764851779</v>
      </c>
      <c r="AG64" s="2">
        <f t="shared" si="32"/>
        <v>57.865896921561365</v>
      </c>
    </row>
    <row r="65" spans="1:33" x14ac:dyDescent="0.3">
      <c r="A65" s="34"/>
      <c r="B65" s="33"/>
      <c r="C65" s="10">
        <v>25</v>
      </c>
      <c r="D65" s="6">
        <f t="shared" si="29"/>
        <v>240.16332002803256</v>
      </c>
      <c r="E65" s="10">
        <v>1.4E-2</v>
      </c>
      <c r="F65" s="10">
        <v>0.05</v>
      </c>
      <c r="G65" s="10">
        <v>0.33600000000000002</v>
      </c>
      <c r="H65" s="10">
        <v>0.65</v>
      </c>
      <c r="I65" s="10">
        <v>0.13200000000000001</v>
      </c>
      <c r="J65" s="10">
        <v>5.8000000000000003E-2</v>
      </c>
      <c r="K65" s="10">
        <v>2.0760000000000001</v>
      </c>
      <c r="L65" s="10">
        <v>0.38300000000000001</v>
      </c>
      <c r="M65" s="10">
        <v>872.01499999999999</v>
      </c>
      <c r="N65" s="2">
        <f t="shared" si="33"/>
        <v>4.6588296658682138</v>
      </c>
      <c r="O65" s="2">
        <f t="shared" si="24"/>
        <v>31.074393871340984</v>
      </c>
      <c r="P65" s="2">
        <f t="shared" si="30"/>
        <v>7.033213897121513</v>
      </c>
      <c r="Q65" s="2">
        <f t="shared" si="25"/>
        <v>46.911536693800493</v>
      </c>
      <c r="R65" s="2">
        <f t="shared" si="26"/>
        <v>7.423948002517152</v>
      </c>
      <c r="U65" s="10">
        <v>1.4E-2</v>
      </c>
      <c r="V65" s="10">
        <v>4.5999999999999999E-2</v>
      </c>
      <c r="W65" s="10">
        <v>0.33300000000000002</v>
      </c>
      <c r="X65" s="10">
        <v>0.60899999999999999</v>
      </c>
      <c r="Y65" s="10">
        <v>0.125</v>
      </c>
      <c r="Z65" s="10">
        <v>5.7000000000000002E-2</v>
      </c>
      <c r="AA65" s="10">
        <v>1.214</v>
      </c>
      <c r="AB65" s="10">
        <v>0.371</v>
      </c>
      <c r="AC65" s="10">
        <v>788.19200000000001</v>
      </c>
      <c r="AD65" s="2">
        <f t="shared" si="27"/>
        <v>4.5329153505744788</v>
      </c>
      <c r="AE65" s="2">
        <f t="shared" si="31"/>
        <v>30.234545388331775</v>
      </c>
      <c r="AF65" s="2">
        <f t="shared" si="28"/>
        <v>6.6015076732572755</v>
      </c>
      <c r="AG65" s="2">
        <f t="shared" si="32"/>
        <v>44.032056180626029</v>
      </c>
    </row>
    <row r="66" spans="1:33" x14ac:dyDescent="0.3">
      <c r="A66" s="34"/>
      <c r="B66" s="33"/>
      <c r="C66" s="10">
        <v>26</v>
      </c>
      <c r="D66" s="6">
        <f t="shared" si="29"/>
        <v>237.30095371583536</v>
      </c>
      <c r="E66" s="10">
        <v>1.4999999999999999E-2</v>
      </c>
      <c r="F66" s="10">
        <v>5.8999999999999997E-2</v>
      </c>
      <c r="G66" s="10">
        <v>0.36599999999999999</v>
      </c>
      <c r="H66" s="10">
        <v>0.72899999999999998</v>
      </c>
      <c r="I66" s="10">
        <v>0.13400000000000001</v>
      </c>
      <c r="J66" s="10">
        <v>5.5E-2</v>
      </c>
      <c r="K66" s="10">
        <v>2.3140000000000001</v>
      </c>
      <c r="L66" s="10">
        <v>0.27400000000000002</v>
      </c>
      <c r="M66" s="10">
        <v>867.41800000000001</v>
      </c>
      <c r="N66" s="2">
        <f t="shared" si="33"/>
        <v>5.0882222810022606</v>
      </c>
      <c r="O66" s="2">
        <f t="shared" si="24"/>
        <v>33.93844261428508</v>
      </c>
      <c r="P66" s="2">
        <f t="shared" si="30"/>
        <v>7.8553413747852447</v>
      </c>
      <c r="Q66" s="2">
        <f t="shared" si="25"/>
        <v>52.395126969817582</v>
      </c>
      <c r="R66" s="2">
        <f t="shared" si="26"/>
        <v>8.2917492289399792</v>
      </c>
      <c r="U66" s="10">
        <v>1.6E-2</v>
      </c>
      <c r="V66" s="10">
        <v>5.5E-2</v>
      </c>
      <c r="W66" s="10">
        <v>0.36299999999999999</v>
      </c>
      <c r="X66" s="10">
        <v>0.68700000000000006</v>
      </c>
      <c r="Y66" s="10">
        <v>0.127</v>
      </c>
      <c r="Z66" s="10">
        <v>5.2999999999999999E-2</v>
      </c>
      <c r="AA66" s="10">
        <v>1.331</v>
      </c>
      <c r="AB66" s="10">
        <v>0.29599999999999999</v>
      </c>
      <c r="AC66" s="10">
        <v>778.798</v>
      </c>
      <c r="AD66" s="2">
        <f t="shared" si="27"/>
        <v>4.960789164841203</v>
      </c>
      <c r="AE66" s="2">
        <f t="shared" si="31"/>
        <v>33.088463729490826</v>
      </c>
      <c r="AF66" s="2">
        <f t="shared" si="28"/>
        <v>7.4093254682215415</v>
      </c>
      <c r="AG66" s="2">
        <f t="shared" si="32"/>
        <v>49.420200873037679</v>
      </c>
    </row>
    <row r="67" spans="1:33" x14ac:dyDescent="0.3">
      <c r="A67" s="34"/>
      <c r="B67" s="33"/>
      <c r="C67" s="10">
        <v>27</v>
      </c>
      <c r="D67" s="6">
        <f t="shared" si="29"/>
        <v>260.90283067735152</v>
      </c>
      <c r="E67" s="10">
        <v>1.2E-2</v>
      </c>
      <c r="F67" s="10">
        <v>5.3999999999999999E-2</v>
      </c>
      <c r="G67" s="10">
        <v>0.35699999999999998</v>
      </c>
      <c r="H67" s="10">
        <v>0.70599999999999996</v>
      </c>
      <c r="I67" s="10">
        <v>0.13600000000000001</v>
      </c>
      <c r="J67" s="10">
        <v>6.5000000000000002E-2</v>
      </c>
      <c r="K67" s="10">
        <v>2.2480000000000002</v>
      </c>
      <c r="L67" s="10">
        <v>0.66300000000000003</v>
      </c>
      <c r="M67" s="10">
        <v>956.41700000000003</v>
      </c>
      <c r="N67" s="2">
        <f t="shared" si="33"/>
        <v>4.5285825260406636</v>
      </c>
      <c r="O67" s="2">
        <f t="shared" si="24"/>
        <v>30.205645448691225</v>
      </c>
      <c r="P67" s="2">
        <f t="shared" si="30"/>
        <v>6.97087109127283</v>
      </c>
      <c r="Q67" s="2">
        <f t="shared" si="25"/>
        <v>46.495710178789778</v>
      </c>
      <c r="R67" s="2">
        <f t="shared" si="26"/>
        <v>7.3581417074546538</v>
      </c>
      <c r="U67" s="10">
        <v>1.4E-2</v>
      </c>
      <c r="V67" s="10">
        <v>4.9000000000000002E-2</v>
      </c>
      <c r="W67" s="10">
        <v>0.35399999999999998</v>
      </c>
      <c r="X67" s="10">
        <v>0.66400000000000003</v>
      </c>
      <c r="Y67" s="10">
        <v>0.129</v>
      </c>
      <c r="Z67" s="10">
        <v>6.3E-2</v>
      </c>
      <c r="AA67" s="10">
        <v>1.2549999999999999</v>
      </c>
      <c r="AB67" s="10">
        <v>0.60299999999999998</v>
      </c>
      <c r="AC67" s="10">
        <v>856.25699999999995</v>
      </c>
      <c r="AD67" s="2">
        <f t="shared" si="27"/>
        <v>4.4043983617068241</v>
      </c>
      <c r="AE67" s="2">
        <f t="shared" si="31"/>
        <v>29.377337072584517</v>
      </c>
      <c r="AF67" s="2">
        <f t="shared" si="28"/>
        <v>6.5652028211156237</v>
      </c>
      <c r="AG67" s="2">
        <f t="shared" si="32"/>
        <v>43.789902816841213</v>
      </c>
    </row>
    <row r="68" spans="1:33" x14ac:dyDescent="0.3">
      <c r="A68" s="34"/>
      <c r="B68" s="33"/>
      <c r="C68" s="10">
        <v>29</v>
      </c>
      <c r="D68" s="6">
        <f t="shared" si="29"/>
        <v>257.50327554160702</v>
      </c>
      <c r="E68" s="10">
        <v>8.9999999999999993E-3</v>
      </c>
      <c r="F68" s="10">
        <v>6.5000000000000002E-2</v>
      </c>
      <c r="G68" s="10">
        <v>0.42599999999999999</v>
      </c>
      <c r="H68" s="10">
        <v>0.85299999999999998</v>
      </c>
      <c r="I68" s="10">
        <v>0.153</v>
      </c>
      <c r="J68" s="10">
        <v>6.2E-2</v>
      </c>
      <c r="K68" s="10">
        <v>2.5720000000000001</v>
      </c>
      <c r="L68" s="10">
        <v>0.316</v>
      </c>
      <c r="M68" s="10">
        <v>951.62800000000004</v>
      </c>
      <c r="N68" s="2">
        <f t="shared" si="33"/>
        <v>5.4020283706070282</v>
      </c>
      <c r="O68" s="2">
        <f t="shared" si="24"/>
        <v>36.03152923194888</v>
      </c>
      <c r="P68" s="2">
        <f t="shared" si="30"/>
        <v>8.4385722683706064</v>
      </c>
      <c r="Q68" s="2">
        <f t="shared" si="25"/>
        <v>56.285277030031942</v>
      </c>
      <c r="R68" s="2">
        <f t="shared" si="26"/>
        <v>8.9073818388356383</v>
      </c>
      <c r="U68" s="10">
        <v>1.0999999999999999E-2</v>
      </c>
      <c r="V68" s="10">
        <v>6.0999999999999999E-2</v>
      </c>
      <c r="W68" s="10">
        <v>0.42299999999999999</v>
      </c>
      <c r="X68" s="10">
        <v>0.81100000000000005</v>
      </c>
      <c r="Y68" s="10">
        <v>0.14499999999999999</v>
      </c>
      <c r="Z68" s="10">
        <v>5.7000000000000002E-2</v>
      </c>
      <c r="AA68" s="10">
        <v>1.5109999999999999</v>
      </c>
      <c r="AB68" s="10">
        <v>0.371</v>
      </c>
      <c r="AC68" s="10">
        <v>845.1</v>
      </c>
      <c r="AD68" s="2">
        <f t="shared" si="27"/>
        <v>5.2762047284345037</v>
      </c>
      <c r="AE68" s="2">
        <f t="shared" si="31"/>
        <v>35.19228553865814</v>
      </c>
      <c r="AF68" s="2">
        <f t="shared" si="28"/>
        <v>8.0191601277955264</v>
      </c>
      <c r="AG68" s="2">
        <f t="shared" si="32"/>
        <v>53.487798052396158</v>
      </c>
    </row>
    <row r="69" spans="1:33" x14ac:dyDescent="0.3">
      <c r="A69" s="34"/>
      <c r="B69" s="33"/>
      <c r="C69" s="10">
        <v>30</v>
      </c>
      <c r="D69" s="6">
        <f t="shared" si="29"/>
        <v>246.67875316127856</v>
      </c>
      <c r="E69" s="10">
        <v>0.01</v>
      </c>
      <c r="F69" s="10">
        <v>0.08</v>
      </c>
      <c r="G69" s="10">
        <v>0.52700000000000002</v>
      </c>
      <c r="H69" s="10">
        <v>1.034</v>
      </c>
      <c r="I69" s="10">
        <v>0.17699999999999999</v>
      </c>
      <c r="J69" s="10">
        <v>5.3999999999999999E-2</v>
      </c>
      <c r="K69" s="10">
        <v>2.879</v>
      </c>
      <c r="L69" s="10">
        <v>0.50600000000000001</v>
      </c>
      <c r="M69" s="10">
        <v>878.16499999999996</v>
      </c>
      <c r="N69" s="2">
        <f t="shared" si="33"/>
        <v>6.8649609190007093</v>
      </c>
      <c r="O69" s="2">
        <f t="shared" si="24"/>
        <v>45.789289329734729</v>
      </c>
      <c r="P69" s="2">
        <f t="shared" si="30"/>
        <v>10.603912848099311</v>
      </c>
      <c r="Q69" s="2">
        <f t="shared" si="25"/>
        <v>70.7280986968224</v>
      </c>
      <c r="R69" s="2">
        <f t="shared" si="26"/>
        <v>11.19301911743816</v>
      </c>
      <c r="U69" s="10">
        <v>1.0999999999999999E-2</v>
      </c>
      <c r="V69" s="10">
        <v>7.4999999999999997E-2</v>
      </c>
      <c r="W69" s="10">
        <v>0.52400000000000002</v>
      </c>
      <c r="X69" s="10">
        <v>0.99299999999999999</v>
      </c>
      <c r="Y69" s="10">
        <v>0.17</v>
      </c>
      <c r="Z69" s="10">
        <v>5.1999999999999998E-2</v>
      </c>
      <c r="AA69" s="10">
        <v>1.853</v>
      </c>
      <c r="AB69" s="10">
        <v>0.45500000000000002</v>
      </c>
      <c r="AC69" s="10">
        <v>809.57500000000005</v>
      </c>
      <c r="AD69" s="2">
        <f t="shared" si="27"/>
        <v>6.7336160034586037</v>
      </c>
      <c r="AE69" s="2">
        <f t="shared" si="31"/>
        <v>44.913218743068889</v>
      </c>
      <c r="AF69" s="2">
        <f t="shared" si="28"/>
        <v>10.183609118364572</v>
      </c>
      <c r="AG69" s="2">
        <f t="shared" si="32"/>
        <v>67.92467281949169</v>
      </c>
    </row>
    <row r="70" spans="1:33" x14ac:dyDescent="0.3">
      <c r="A70" s="34"/>
      <c r="B70" s="33"/>
      <c r="C70" s="10">
        <v>34</v>
      </c>
      <c r="D70" s="6">
        <f t="shared" si="29"/>
        <v>266.09067917974346</v>
      </c>
      <c r="E70" s="10">
        <v>2.1000000000000001E-2</v>
      </c>
      <c r="F70" s="10">
        <v>0.09</v>
      </c>
      <c r="G70" s="10">
        <v>0.55500000000000005</v>
      </c>
      <c r="H70" s="10">
        <v>1.1719999999999999</v>
      </c>
      <c r="I70" s="10">
        <v>0.18</v>
      </c>
      <c r="J70" s="10">
        <v>5.5E-2</v>
      </c>
      <c r="K70" s="10">
        <v>3.81</v>
      </c>
      <c r="L70" s="10">
        <v>0.32500000000000001</v>
      </c>
      <c r="M70" s="10">
        <v>895.63199999999995</v>
      </c>
      <c r="N70" s="2">
        <f t="shared" si="33"/>
        <v>6.6969651304330897</v>
      </c>
      <c r="O70" s="2">
        <f t="shared" si="24"/>
        <v>44.668757419988708</v>
      </c>
      <c r="P70" s="2">
        <f t="shared" si="30"/>
        <v>10.974905280418831</v>
      </c>
      <c r="Q70" s="2">
        <f t="shared" si="25"/>
        <v>73.202618220393603</v>
      </c>
      <c r="R70" s="2">
        <f t="shared" si="26"/>
        <v>11.5846222404421</v>
      </c>
      <c r="U70" s="10">
        <v>0.02</v>
      </c>
      <c r="V70" s="10">
        <v>8.5999999999999993E-2</v>
      </c>
      <c r="W70" s="10">
        <v>0.55200000000000005</v>
      </c>
      <c r="X70" s="10">
        <v>1.1319999999999999</v>
      </c>
      <c r="Y70" s="10">
        <v>0.17299999999999999</v>
      </c>
      <c r="Z70" s="10">
        <v>4.7E-2</v>
      </c>
      <c r="AA70" s="10">
        <v>2.726</v>
      </c>
      <c r="AB70" s="10">
        <v>0.38300000000000001</v>
      </c>
      <c r="AC70" s="10">
        <v>873.28300000000002</v>
      </c>
      <c r="AD70" s="2">
        <f t="shared" si="27"/>
        <v>6.5833196615530118</v>
      </c>
      <c r="AE70" s="2">
        <f t="shared" si="31"/>
        <v>43.91074214255859</v>
      </c>
      <c r="AF70" s="2">
        <f t="shared" si="28"/>
        <v>10.593381206321432</v>
      </c>
      <c r="AG70" s="2">
        <f t="shared" si="32"/>
        <v>70.657852646163946</v>
      </c>
    </row>
    <row r="71" spans="1:33" x14ac:dyDescent="0.3">
      <c r="A71" s="34"/>
      <c r="B71" s="33"/>
      <c r="C71" s="10">
        <v>36</v>
      </c>
      <c r="D71" s="6">
        <f t="shared" si="29"/>
        <v>268.50543892257537</v>
      </c>
      <c r="E71" s="10">
        <v>8.0000000000000002E-3</v>
      </c>
      <c r="F71" s="10">
        <v>7.6999999999999999E-2</v>
      </c>
      <c r="G71" s="10">
        <v>0.504</v>
      </c>
      <c r="H71" s="10">
        <v>1.014</v>
      </c>
      <c r="I71" s="10">
        <v>0.17199999999999999</v>
      </c>
      <c r="J71" s="10">
        <v>6.0999999999999999E-2</v>
      </c>
      <c r="K71" s="10">
        <v>2.7639999999999998</v>
      </c>
      <c r="L71" s="10">
        <v>4.4999999999999998E-2</v>
      </c>
      <c r="M71" s="10">
        <v>923.04200000000003</v>
      </c>
      <c r="N71" s="2">
        <f t="shared" si="33"/>
        <v>6.0575309257292238</v>
      </c>
      <c r="O71" s="2">
        <f t="shared" si="24"/>
        <v>40.403731274613925</v>
      </c>
      <c r="P71" s="2">
        <f t="shared" si="30"/>
        <v>9.540812321268076</v>
      </c>
      <c r="Q71" s="2">
        <f t="shared" si="25"/>
        <v>63.637218182858064</v>
      </c>
      <c r="R71" s="2">
        <f t="shared" si="26"/>
        <v>10.070857450227415</v>
      </c>
      <c r="U71" s="10">
        <v>8.9999999999999993E-3</v>
      </c>
      <c r="V71" s="10">
        <v>7.2999999999999995E-2</v>
      </c>
      <c r="W71" s="10">
        <v>0.501</v>
      </c>
      <c r="X71" s="10">
        <v>0.97199999999999998</v>
      </c>
      <c r="Y71" s="10">
        <v>0.16500000000000001</v>
      </c>
      <c r="Z71" s="10">
        <v>5.8999999999999997E-2</v>
      </c>
      <c r="AA71" s="10">
        <v>1.7170000000000001</v>
      </c>
      <c r="AB71" s="10">
        <v>0.16900000000000001</v>
      </c>
      <c r="AC71" s="10">
        <v>881.20799999999997</v>
      </c>
      <c r="AD71" s="2">
        <f t="shared" si="27"/>
        <v>5.9449075087833956</v>
      </c>
      <c r="AE71" s="2">
        <f t="shared" si="31"/>
        <v>39.652533083585247</v>
      </c>
      <c r="AF71" s="2">
        <f t="shared" si="28"/>
        <v>9.1466303619576745</v>
      </c>
      <c r="AG71" s="2">
        <f t="shared" si="32"/>
        <v>61.008024514257691</v>
      </c>
    </row>
    <row r="72" spans="1:33" x14ac:dyDescent="0.3">
      <c r="A72" s="34"/>
      <c r="B72" s="33"/>
      <c r="C72" s="10">
        <v>38</v>
      </c>
      <c r="D72" s="6">
        <f t="shared" si="29"/>
        <v>277.69980803802679</v>
      </c>
      <c r="E72" s="10">
        <v>6.0000000000000001E-3</v>
      </c>
      <c r="F72" s="10">
        <v>0.08</v>
      </c>
      <c r="G72" s="10">
        <v>0.53200000000000003</v>
      </c>
      <c r="H72" s="10">
        <v>1.052</v>
      </c>
      <c r="I72" s="10">
        <v>0.182</v>
      </c>
      <c r="J72" s="10">
        <v>6.2E-2</v>
      </c>
      <c r="K72" s="10">
        <v>2.952</v>
      </c>
      <c r="L72" s="10">
        <v>0.498</v>
      </c>
      <c r="M72" s="10">
        <v>966.87400000000002</v>
      </c>
      <c r="N72" s="2">
        <f t="shared" si="33"/>
        <v>6.1758775136248962</v>
      </c>
      <c r="O72" s="2">
        <f t="shared" si="24"/>
        <v>41.193103015878059</v>
      </c>
      <c r="P72" s="2">
        <f t="shared" si="30"/>
        <v>9.598278150898139</v>
      </c>
      <c r="Q72" s="2">
        <f t="shared" si="25"/>
        <v>64.020515266490591</v>
      </c>
      <c r="R72" s="2">
        <f t="shared" si="26"/>
        <v>10.131515825948034</v>
      </c>
      <c r="U72" s="10">
        <v>6.0000000000000001E-3</v>
      </c>
      <c r="V72" s="10">
        <v>7.4999999999999997E-2</v>
      </c>
      <c r="W72" s="10">
        <v>0.52900000000000003</v>
      </c>
      <c r="X72" s="10">
        <v>1.01</v>
      </c>
      <c r="Y72" s="10">
        <v>0.17499999999999999</v>
      </c>
      <c r="Z72" s="10">
        <v>5.8000000000000003E-2</v>
      </c>
      <c r="AA72" s="10">
        <v>1.889</v>
      </c>
      <c r="AB72" s="10">
        <v>0.50800000000000001</v>
      </c>
      <c r="AC72" s="10">
        <v>911.38300000000004</v>
      </c>
      <c r="AD72" s="2">
        <f t="shared" si="27"/>
        <v>6.0592047646269442</v>
      </c>
      <c r="AE72" s="2">
        <f t="shared" si="31"/>
        <v>40.41489578006172</v>
      </c>
      <c r="AF72" s="2">
        <f t="shared" si="28"/>
        <v>9.2171471708381638</v>
      </c>
      <c r="AG72" s="2">
        <f t="shared" si="32"/>
        <v>61.478371629490553</v>
      </c>
    </row>
    <row r="73" spans="1:33" x14ac:dyDescent="0.3">
      <c r="A73" s="34"/>
      <c r="B73" s="33"/>
      <c r="C73" s="10">
        <v>51</v>
      </c>
      <c r="D73" s="6">
        <f t="shared" si="29"/>
        <v>267.24641213930954</v>
      </c>
      <c r="E73" s="10">
        <v>6.0000000000000001E-3</v>
      </c>
      <c r="F73" s="10">
        <v>7.3999999999999996E-2</v>
      </c>
      <c r="G73" s="10">
        <v>0.46500000000000002</v>
      </c>
      <c r="H73" s="10">
        <v>0.94499999999999995</v>
      </c>
      <c r="I73" s="10">
        <v>0.161</v>
      </c>
      <c r="J73" s="10">
        <v>6.2E-2</v>
      </c>
      <c r="K73" s="10">
        <v>2.774</v>
      </c>
      <c r="L73" s="10">
        <v>5.0000000000000001E-3</v>
      </c>
      <c r="M73" s="10">
        <v>913.56399999999996</v>
      </c>
      <c r="N73" s="2">
        <f t="shared" si="33"/>
        <v>5.6576999028590453</v>
      </c>
      <c r="O73" s="2">
        <f t="shared" si="24"/>
        <v>37.736858352069831</v>
      </c>
      <c r="P73" s="2">
        <f t="shared" si="30"/>
        <v>8.939165846517291</v>
      </c>
      <c r="Q73" s="2">
        <f t="shared" si="25"/>
        <v>59.624236196270331</v>
      </c>
      <c r="R73" s="2">
        <f t="shared" si="26"/>
        <v>9.4357861713238069</v>
      </c>
      <c r="U73" s="10">
        <v>6.0000000000000001E-3</v>
      </c>
      <c r="V73" s="10">
        <v>6.9000000000000006E-2</v>
      </c>
      <c r="W73" s="10">
        <v>0.46200000000000002</v>
      </c>
      <c r="X73" s="10">
        <v>0.90400000000000003</v>
      </c>
      <c r="Y73" s="10">
        <v>0.154</v>
      </c>
      <c r="Z73" s="10">
        <v>5.8999999999999997E-2</v>
      </c>
      <c r="AA73" s="10">
        <v>1.718</v>
      </c>
      <c r="AB73" s="10">
        <v>0.13500000000000001</v>
      </c>
      <c r="AC73" s="10">
        <v>877.07600000000002</v>
      </c>
      <c r="AD73" s="2">
        <f t="shared" si="27"/>
        <v>5.5364634763692093</v>
      </c>
      <c r="AE73" s="2">
        <f t="shared" si="31"/>
        <v>36.928211387382625</v>
      </c>
      <c r="AF73" s="2">
        <f t="shared" si="28"/>
        <v>8.5512092817498129</v>
      </c>
      <c r="AG73" s="2">
        <f t="shared" si="32"/>
        <v>57.036565909271253</v>
      </c>
    </row>
    <row r="74" spans="1:33" x14ac:dyDescent="0.3">
      <c r="A74" s="34"/>
      <c r="B74" s="33"/>
      <c r="C74" s="10">
        <v>53</v>
      </c>
      <c r="D74" s="6">
        <f t="shared" si="29"/>
        <v>243.75179012157594</v>
      </c>
      <c r="E74" s="10">
        <v>1.2999999999999999E-2</v>
      </c>
      <c r="F74" s="10">
        <v>7.9000000000000001E-2</v>
      </c>
      <c r="G74" s="10">
        <v>0.52300000000000002</v>
      </c>
      <c r="H74" s="10">
        <v>1.0309999999999999</v>
      </c>
      <c r="I74" s="10">
        <v>0.17699999999999999</v>
      </c>
      <c r="J74" s="10">
        <v>5.6000000000000001E-2</v>
      </c>
      <c r="K74" s="10">
        <v>3.1219999999999999</v>
      </c>
      <c r="L74" s="10">
        <v>0.63200000000000001</v>
      </c>
      <c r="M74" s="10">
        <v>839.97400000000005</v>
      </c>
      <c r="N74" s="2">
        <f t="shared" si="33"/>
        <v>6.9030877646508779</v>
      </c>
      <c r="O74" s="2">
        <f t="shared" si="24"/>
        <v>46.043595390221356</v>
      </c>
      <c r="P74" s="2">
        <f t="shared" si="30"/>
        <v>10.704659845569013</v>
      </c>
      <c r="Q74" s="2">
        <f t="shared" si="25"/>
        <v>71.400081169945324</v>
      </c>
      <c r="R74" s="2">
        <f t="shared" si="26"/>
        <v>11.299363170322851</v>
      </c>
      <c r="U74" s="10">
        <v>1.2999999999999999E-2</v>
      </c>
      <c r="V74" s="10">
        <v>7.4999999999999997E-2</v>
      </c>
      <c r="W74" s="10">
        <v>0.52</v>
      </c>
      <c r="X74" s="10">
        <v>0.99099999999999999</v>
      </c>
      <c r="Y74" s="10">
        <v>0.17</v>
      </c>
      <c r="Z74" s="10">
        <v>4.9000000000000002E-2</v>
      </c>
      <c r="AA74" s="10">
        <v>2.0699999999999998</v>
      </c>
      <c r="AB74" s="10">
        <v>0.52200000000000002</v>
      </c>
      <c r="AC74" s="10">
        <v>799.96900000000005</v>
      </c>
      <c r="AD74" s="2">
        <f t="shared" si="27"/>
        <v>6.7790271373015694</v>
      </c>
      <c r="AE74" s="2">
        <f t="shared" si="31"/>
        <v>45.216111005801466</v>
      </c>
      <c r="AF74" s="2">
        <f t="shared" si="28"/>
        <v>10.288170596610616</v>
      </c>
      <c r="AG74" s="2">
        <f t="shared" si="32"/>
        <v>68.622097879392811</v>
      </c>
    </row>
    <row r="75" spans="1:33" x14ac:dyDescent="0.3">
      <c r="C75" s="10" t="s">
        <v>21</v>
      </c>
      <c r="D75" s="6">
        <f t="shared" si="29"/>
        <v>252.23315762210916</v>
      </c>
      <c r="E75" s="10">
        <v>1.0999999999999999E-2</v>
      </c>
      <c r="F75" s="10">
        <v>7.0000000000000007E-2</v>
      </c>
      <c r="G75" s="10">
        <v>0.46700000000000003</v>
      </c>
      <c r="H75" s="10">
        <v>0.93100000000000005</v>
      </c>
      <c r="I75" s="10">
        <v>0.16400000000000001</v>
      </c>
      <c r="J75" s="10">
        <v>5.8000000000000003E-2</v>
      </c>
      <c r="K75" s="10">
        <v>2.78</v>
      </c>
      <c r="L75" s="10">
        <v>0.44700000000000001</v>
      </c>
      <c r="M75" s="10">
        <v>909.28200000000004</v>
      </c>
      <c r="N75" s="2">
        <f t="shared" si="33"/>
        <v>6.0030172649564388</v>
      </c>
      <c r="O75" s="2">
        <f t="shared" si="24"/>
        <v>40.040125157259446</v>
      </c>
      <c r="P75" s="2">
        <f t="shared" si="30"/>
        <v>9.3770383810660487</v>
      </c>
      <c r="Q75" s="2">
        <f t="shared" si="25"/>
        <v>62.544846001710546</v>
      </c>
      <c r="R75" s="2">
        <f t="shared" si="26"/>
        <v>9.897984957791941</v>
      </c>
      <c r="U75" s="10">
        <v>1.2E-2</v>
      </c>
      <c r="V75" s="10">
        <v>6.6000000000000003E-2</v>
      </c>
      <c r="W75" s="10">
        <v>0.46400000000000002</v>
      </c>
      <c r="X75" s="10">
        <v>0.88900000000000001</v>
      </c>
      <c r="Y75" s="10">
        <v>0.157</v>
      </c>
      <c r="Z75" s="10">
        <v>5.3999999999999999E-2</v>
      </c>
      <c r="AA75" s="10">
        <v>1.7370000000000001</v>
      </c>
      <c r="AB75" s="10">
        <v>0.441</v>
      </c>
      <c r="AC75" s="10">
        <v>827.80399999999997</v>
      </c>
      <c r="AD75" s="2">
        <f t="shared" si="27"/>
        <v>5.8831281897647267</v>
      </c>
      <c r="AE75" s="2">
        <f t="shared" si="31"/>
        <v>39.240465025730728</v>
      </c>
      <c r="AF75" s="2">
        <f t="shared" si="28"/>
        <v>8.9574266178950577</v>
      </c>
      <c r="AG75" s="2">
        <f t="shared" si="32"/>
        <v>59.746035541360037</v>
      </c>
    </row>
    <row r="77" spans="1:33" x14ac:dyDescent="0.3">
      <c r="M77" s="10" t="s">
        <v>12</v>
      </c>
      <c r="N77" s="2">
        <f t="shared" ref="N77:R77" si="34">+MIN(N45:N74)</f>
        <v>4.5285825260406636</v>
      </c>
      <c r="O77" s="2">
        <f t="shared" si="34"/>
        <v>30.205645448691225</v>
      </c>
      <c r="P77" s="2">
        <f t="shared" si="34"/>
        <v>6.97087109127283</v>
      </c>
      <c r="Q77" s="2">
        <f t="shared" si="34"/>
        <v>46.495710178789778</v>
      </c>
      <c r="R77" s="2">
        <f t="shared" si="34"/>
        <v>7.3581417074546538</v>
      </c>
      <c r="AC77" s="10" t="s">
        <v>12</v>
      </c>
      <c r="AD77" s="2">
        <f t="shared" ref="AD77:AG77" si="35">+MIN(AD45:AD74)</f>
        <v>4.4043983617068241</v>
      </c>
      <c r="AE77" s="2">
        <f t="shared" si="35"/>
        <v>29.377337072584517</v>
      </c>
      <c r="AF77" s="2">
        <f t="shared" si="35"/>
        <v>6.5652028211156237</v>
      </c>
      <c r="AG77" s="2">
        <f t="shared" si="35"/>
        <v>43.789902816841213</v>
      </c>
    </row>
    <row r="78" spans="1:33" x14ac:dyDescent="0.3">
      <c r="M78" s="10" t="s">
        <v>13</v>
      </c>
      <c r="N78" s="2">
        <f t="shared" ref="N78:R78" si="36">+MAX(N45:N74)</f>
        <v>9.0840558210193887</v>
      </c>
      <c r="O78" s="2">
        <f t="shared" si="36"/>
        <v>60.590652326199319</v>
      </c>
      <c r="P78" s="2">
        <f t="shared" si="36"/>
        <v>14.119674031353956</v>
      </c>
      <c r="Q78" s="2">
        <f t="shared" si="36"/>
        <v>94.178225789130877</v>
      </c>
      <c r="R78" s="2">
        <f t="shared" si="36"/>
        <v>14.904100366429176</v>
      </c>
      <c r="AC78" s="10" t="s">
        <v>13</v>
      </c>
      <c r="AD78" s="2">
        <f t="shared" ref="AD78:AG78" si="37">+MAX(AD45:AD74)</f>
        <v>8.9643975665163911</v>
      </c>
      <c r="AE78" s="2">
        <f t="shared" si="37"/>
        <v>59.792531768664325</v>
      </c>
      <c r="AF78" s="2">
        <f t="shared" si="37"/>
        <v>13.660984055759124</v>
      </c>
      <c r="AG78" s="2">
        <f t="shared" si="37"/>
        <v>91.118763651913355</v>
      </c>
    </row>
    <row r="79" spans="1:33" x14ac:dyDescent="0.3">
      <c r="M79" s="10" t="s">
        <v>14</v>
      </c>
      <c r="N79" s="3">
        <f t="shared" ref="N79:R79" si="38">+AVERAGE(N45:N74)</f>
        <v>6.0136058848502048</v>
      </c>
      <c r="O79" s="3">
        <f t="shared" si="38"/>
        <v>40.110751251950859</v>
      </c>
      <c r="P79" s="16">
        <f t="shared" si="38"/>
        <v>9.3828489198977056</v>
      </c>
      <c r="Q79" s="3">
        <f t="shared" si="38"/>
        <v>62.583602295717675</v>
      </c>
      <c r="R79" s="3">
        <f t="shared" si="38"/>
        <v>9.9041183043364676</v>
      </c>
      <c r="AC79" s="10" t="s">
        <v>14</v>
      </c>
      <c r="AD79" s="7">
        <f t="shared" ref="AD79:AG79" si="39">+AVERAGE(AD45:AD74)</f>
        <v>5.8887950857643609</v>
      </c>
      <c r="AE79" s="7">
        <f t="shared" si="39"/>
        <v>39.278263222048288</v>
      </c>
      <c r="AF79" s="7">
        <f t="shared" si="39"/>
        <v>8.9652523079615953</v>
      </c>
      <c r="AG79" s="7">
        <f t="shared" si="39"/>
        <v>59.798232894103855</v>
      </c>
    </row>
    <row r="80" spans="1:33" x14ac:dyDescent="0.3">
      <c r="M80" s="10" t="s">
        <v>15</v>
      </c>
      <c r="N80" s="4">
        <f t="shared" ref="N80:R80" si="40">+STDEVP(N45:N74)</f>
        <v>1.0549198800677035</v>
      </c>
      <c r="O80" s="4">
        <f t="shared" si="40"/>
        <v>7.0363156000516227</v>
      </c>
      <c r="P80" s="4">
        <f t="shared" si="40"/>
        <v>1.6093386867363637</v>
      </c>
      <c r="Q80" s="4">
        <f t="shared" si="40"/>
        <v>10.734289040531676</v>
      </c>
      <c r="R80" s="4">
        <f t="shared" si="40"/>
        <v>1.698746391555062</v>
      </c>
      <c r="AC80" s="10" t="s">
        <v>15</v>
      </c>
      <c r="AD80" s="4">
        <f t="shared" ref="AD80:AG80" si="41">+STDEVP(AD45:AD74)</f>
        <v>1.0562784329843926</v>
      </c>
      <c r="AE80" s="4">
        <f t="shared" si="41"/>
        <v>7.0453771480058984</v>
      </c>
      <c r="AF80" s="4">
        <f t="shared" si="41"/>
        <v>1.6088004013375208</v>
      </c>
      <c r="AG80" s="4">
        <f t="shared" si="41"/>
        <v>10.730698676921167</v>
      </c>
    </row>
    <row r="81" spans="1:33" x14ac:dyDescent="0.3">
      <c r="M81" s="10" t="s">
        <v>16</v>
      </c>
      <c r="N81" s="2">
        <f t="shared" ref="N81:R81" si="42">+N80/N79*100</f>
        <v>17.542218433790509</v>
      </c>
      <c r="O81" s="2">
        <f t="shared" si="42"/>
        <v>17.542218433790612</v>
      </c>
      <c r="P81" s="2">
        <f t="shared" si="42"/>
        <v>17.151919427408931</v>
      </c>
      <c r="Q81" s="2">
        <f t="shared" si="42"/>
        <v>17.151919427409148</v>
      </c>
      <c r="R81" s="2">
        <f t="shared" si="42"/>
        <v>17.151919427409045</v>
      </c>
      <c r="AC81" s="10" t="s">
        <v>16</v>
      </c>
      <c r="AD81" s="2">
        <f t="shared" ref="AD81:AG81" si="43">+AD80/AD79*100</f>
        <v>17.937089295870592</v>
      </c>
      <c r="AE81" s="2">
        <f t="shared" si="43"/>
        <v>17.937089295870589</v>
      </c>
      <c r="AF81" s="2">
        <f t="shared" si="43"/>
        <v>17.944842443629</v>
      </c>
      <c r="AG81" s="2">
        <f t="shared" si="43"/>
        <v>17.944842443628833</v>
      </c>
    </row>
    <row r="83" spans="1:33" s="12" customFormat="1" ht="7.2" customHeight="1" x14ac:dyDescent="0.3"/>
    <row r="84" spans="1:33" ht="14.4" customHeight="1" x14ac:dyDescent="0.3">
      <c r="A84" s="34" t="s">
        <v>37</v>
      </c>
      <c r="B84" s="33" t="s">
        <v>19</v>
      </c>
      <c r="C84" s="10">
        <v>1</v>
      </c>
      <c r="D84" s="6">
        <f t="shared" ref="D84:D107" si="44">+AC84/3.2819</f>
        <v>246.76742131082605</v>
      </c>
      <c r="E84" s="10">
        <v>6.0000000000000001E-3</v>
      </c>
      <c r="F84" s="10">
        <v>6.9000000000000006E-2</v>
      </c>
      <c r="G84" s="10">
        <v>0.47199999999999998</v>
      </c>
      <c r="H84" s="10">
        <v>0.94</v>
      </c>
      <c r="I84" s="10">
        <v>0.154</v>
      </c>
      <c r="J84" s="10">
        <v>4.4999999999999998E-2</v>
      </c>
      <c r="K84" s="10">
        <v>2.4590000000000001</v>
      </c>
      <c r="L84" s="10">
        <v>0.21299999999999999</v>
      </c>
      <c r="M84" s="10">
        <v>728.37</v>
      </c>
      <c r="N84" s="2">
        <f t="shared" ref="N84:N107" si="45">+($F84+$G84+$I84)*0.072*10000*3/$D84</f>
        <v>6.0834610663986375</v>
      </c>
      <c r="O84" s="2">
        <f t="shared" ref="O84:O107" si="46">+N84*6.67</f>
        <v>40.576685312878915</v>
      </c>
      <c r="P84" s="2">
        <f t="shared" ref="P84:P107" si="47">+($H84+$I84)*0.072*10000*3/$D84</f>
        <v>9.5759804412087917</v>
      </c>
      <c r="Q84" s="2">
        <f t="shared" ref="Q84:Q107" si="48">+P84*6.67</f>
        <v>63.871789542862636</v>
      </c>
      <c r="R84" s="2">
        <f t="shared" ref="R84:R107" si="49">+($H84+$I84)*0.076*10000*3/$D84</f>
        <v>10.107979354609279</v>
      </c>
      <c r="U84" s="10">
        <v>5.0000000000000001E-3</v>
      </c>
      <c r="V84" s="10">
        <v>6.7000000000000004E-2</v>
      </c>
      <c r="W84" s="10">
        <v>0.47099999999999997</v>
      </c>
      <c r="X84" s="10">
        <v>0.92300000000000004</v>
      </c>
      <c r="Y84" s="10">
        <v>0.151</v>
      </c>
      <c r="Z84" s="10">
        <v>0.04</v>
      </c>
      <c r="AA84" s="10">
        <v>1.992</v>
      </c>
      <c r="AB84" s="10">
        <v>0.38700000000000001</v>
      </c>
      <c r="AC84" s="10">
        <v>809.86599999999999</v>
      </c>
      <c r="AD84" s="2">
        <f t="shared" ref="AD84:AD107" si="50">+($V84+$W84+$Y84)*0.072*10000*3/$D84</f>
        <v>6.0309419780556288</v>
      </c>
      <c r="AE84" s="2">
        <f t="shared" ref="AE84:AE107" si="51">+AD84*6.67</f>
        <v>40.226382993631042</v>
      </c>
      <c r="AF84" s="2">
        <f t="shared" ref="AF84:AF107" si="52">+($X84+$Y84)*0.072*10000*3/$D84</f>
        <v>9.4009168133987604</v>
      </c>
      <c r="AG84" s="2">
        <f t="shared" ref="AG84:AG107" si="53">+AF84*6.67</f>
        <v>62.704115145369734</v>
      </c>
    </row>
    <row r="85" spans="1:33" x14ac:dyDescent="0.3">
      <c r="A85" s="34"/>
      <c r="B85" s="33"/>
      <c r="C85" s="10">
        <v>2</v>
      </c>
      <c r="D85" s="6">
        <f t="shared" si="44"/>
        <v>246.9770559736738</v>
      </c>
      <c r="E85" s="10">
        <v>7.0000000000000001E-3</v>
      </c>
      <c r="F85" s="10">
        <v>7.1999999999999995E-2</v>
      </c>
      <c r="G85" s="10">
        <v>0.47799999999999998</v>
      </c>
      <c r="H85" s="10">
        <v>0.95599999999999996</v>
      </c>
      <c r="I85" s="10">
        <v>0.156</v>
      </c>
      <c r="J85" s="10">
        <v>4.2999999999999997E-2</v>
      </c>
      <c r="K85" s="10">
        <v>2.4870000000000001</v>
      </c>
      <c r="L85" s="10">
        <v>0.112</v>
      </c>
      <c r="M85" s="10">
        <v>729.57899999999995</v>
      </c>
      <c r="N85" s="2">
        <f t="shared" si="45"/>
        <v>6.1745006797819748</v>
      </c>
      <c r="O85" s="2">
        <f t="shared" si="46"/>
        <v>41.183919534145772</v>
      </c>
      <c r="P85" s="2">
        <f t="shared" si="47"/>
        <v>9.7252758582401651</v>
      </c>
      <c r="Q85" s="2">
        <f t="shared" si="48"/>
        <v>64.867589974461893</v>
      </c>
      <c r="R85" s="2">
        <f t="shared" si="49"/>
        <v>10.265568961475729</v>
      </c>
      <c r="U85" s="10">
        <v>6.0000000000000001E-3</v>
      </c>
      <c r="V85" s="10">
        <v>7.0000000000000007E-2</v>
      </c>
      <c r="W85" s="10">
        <v>0.47699999999999998</v>
      </c>
      <c r="X85" s="10">
        <v>0.93799999999999994</v>
      </c>
      <c r="Y85" s="10">
        <v>0.153</v>
      </c>
      <c r="Z85" s="10">
        <v>3.6999999999999998E-2</v>
      </c>
      <c r="AA85" s="10">
        <v>2.0179999999999998</v>
      </c>
      <c r="AB85" s="10">
        <v>0.307</v>
      </c>
      <c r="AC85" s="10">
        <v>810.55399999999997</v>
      </c>
      <c r="AD85" s="2">
        <f t="shared" si="50"/>
        <v>6.1220261697554994</v>
      </c>
      <c r="AE85" s="2">
        <f t="shared" si="51"/>
        <v>40.833914552269178</v>
      </c>
      <c r="AF85" s="2">
        <f t="shared" si="52"/>
        <v>9.5416150731475007</v>
      </c>
      <c r="AG85" s="2">
        <f t="shared" si="53"/>
        <v>63.642572537893827</v>
      </c>
    </row>
    <row r="86" spans="1:33" x14ac:dyDescent="0.3">
      <c r="A86" s="34"/>
      <c r="B86" s="33"/>
      <c r="C86" s="10">
        <v>3</v>
      </c>
      <c r="D86" s="6">
        <f t="shared" si="44"/>
        <v>233.92486059904323</v>
      </c>
      <c r="E86" s="10">
        <v>8.0000000000000002E-3</v>
      </c>
      <c r="F86" s="10">
        <v>4.5999999999999999E-2</v>
      </c>
      <c r="G86" s="10">
        <v>0.29099999999999998</v>
      </c>
      <c r="H86" s="10">
        <v>0.58699999999999997</v>
      </c>
      <c r="I86" s="10">
        <v>0.106</v>
      </c>
      <c r="J86" s="10">
        <v>4.9000000000000002E-2</v>
      </c>
      <c r="K86" s="10">
        <v>1.865</v>
      </c>
      <c r="L86" s="10">
        <v>0.502</v>
      </c>
      <c r="M86" s="10">
        <v>716.19</v>
      </c>
      <c r="N86" s="2">
        <f t="shared" si="45"/>
        <v>4.0905442779770684</v>
      </c>
      <c r="O86" s="2">
        <f t="shared" si="46"/>
        <v>27.283930334107048</v>
      </c>
      <c r="P86" s="2">
        <f t="shared" si="47"/>
        <v>6.3989778434268834</v>
      </c>
      <c r="Q86" s="2">
        <f t="shared" si="48"/>
        <v>42.681182215657309</v>
      </c>
      <c r="R86" s="2">
        <f t="shared" si="49"/>
        <v>6.7544766125061546</v>
      </c>
      <c r="U86" s="10">
        <v>7.0000000000000001E-3</v>
      </c>
      <c r="V86" s="10">
        <v>4.3999999999999997E-2</v>
      </c>
      <c r="W86" s="10">
        <v>0.28899999999999998</v>
      </c>
      <c r="X86" s="10">
        <v>0.56999999999999995</v>
      </c>
      <c r="Y86" s="10">
        <v>0.10299999999999999</v>
      </c>
      <c r="Z86" s="10">
        <v>4.3999999999999997E-2</v>
      </c>
      <c r="AA86" s="10">
        <v>1.4039999999999999</v>
      </c>
      <c r="AB86" s="10">
        <v>0.6</v>
      </c>
      <c r="AC86" s="10">
        <v>767.71799999999996</v>
      </c>
      <c r="AD86" s="2">
        <f t="shared" si="50"/>
        <v>4.0259081381444748</v>
      </c>
      <c r="AE86" s="2">
        <f t="shared" si="51"/>
        <v>26.852807281423647</v>
      </c>
      <c r="AF86" s="2">
        <f t="shared" si="52"/>
        <v>6.2143031581908978</v>
      </c>
      <c r="AG86" s="2">
        <f t="shared" si="53"/>
        <v>41.449402065133292</v>
      </c>
    </row>
    <row r="87" spans="1:33" x14ac:dyDescent="0.3">
      <c r="A87" s="34"/>
      <c r="B87" s="33"/>
      <c r="C87" s="10">
        <v>4</v>
      </c>
      <c r="D87" s="6">
        <f t="shared" si="44"/>
        <v>263.35019348548099</v>
      </c>
      <c r="E87" s="10">
        <v>8.0000000000000002E-3</v>
      </c>
      <c r="F87" s="10">
        <v>9.5000000000000001E-2</v>
      </c>
      <c r="G87" s="10">
        <v>0.64700000000000002</v>
      </c>
      <c r="H87" s="10">
        <v>1.282</v>
      </c>
      <c r="I87" s="10">
        <v>0.20799999999999999</v>
      </c>
      <c r="J87" s="10">
        <v>6.9000000000000006E-2</v>
      </c>
      <c r="K87" s="10">
        <v>3.3290000000000002</v>
      </c>
      <c r="L87" s="10">
        <v>0.57299999999999995</v>
      </c>
      <c r="M87" s="10">
        <v>773.45299999999997</v>
      </c>
      <c r="N87" s="2">
        <f t="shared" si="45"/>
        <v>7.7919061795302245</v>
      </c>
      <c r="O87" s="2">
        <f t="shared" si="46"/>
        <v>51.972014217466594</v>
      </c>
      <c r="P87" s="2">
        <f t="shared" si="47"/>
        <v>12.220989692105301</v>
      </c>
      <c r="Q87" s="2">
        <f t="shared" si="48"/>
        <v>81.51400124634236</v>
      </c>
      <c r="R87" s="2">
        <f t="shared" si="49"/>
        <v>12.899933563888929</v>
      </c>
      <c r="U87" s="10">
        <v>7.0000000000000001E-3</v>
      </c>
      <c r="V87" s="10">
        <v>9.2999999999999999E-2</v>
      </c>
      <c r="W87" s="10">
        <v>0.64600000000000002</v>
      </c>
      <c r="X87" s="10">
        <v>1.2649999999999999</v>
      </c>
      <c r="Y87" s="10">
        <v>0.20499999999999999</v>
      </c>
      <c r="Z87" s="10">
        <v>6.4000000000000001E-2</v>
      </c>
      <c r="AA87" s="10">
        <v>2.8530000000000002</v>
      </c>
      <c r="AB87" s="10">
        <v>0.61099999999999999</v>
      </c>
      <c r="AC87" s="10">
        <v>864.28899999999999</v>
      </c>
      <c r="AD87" s="2">
        <f t="shared" si="50"/>
        <v>7.7426941405016123</v>
      </c>
      <c r="AE87" s="2">
        <f t="shared" si="51"/>
        <v>51.643769917145754</v>
      </c>
      <c r="AF87" s="2">
        <f t="shared" si="52"/>
        <v>12.056949562009928</v>
      </c>
      <c r="AG87" s="2">
        <f t="shared" si="53"/>
        <v>80.419853578606222</v>
      </c>
    </row>
    <row r="88" spans="1:33" x14ac:dyDescent="0.3">
      <c r="A88" s="34"/>
      <c r="B88" s="33"/>
      <c r="C88" s="10">
        <v>5</v>
      </c>
      <c r="D88" s="6">
        <f t="shared" si="44"/>
        <v>254.89045979463117</v>
      </c>
      <c r="E88" s="10">
        <v>6.0000000000000001E-3</v>
      </c>
      <c r="F88" s="10">
        <v>6.2E-2</v>
      </c>
      <c r="G88" s="10">
        <v>0.41399999999999998</v>
      </c>
      <c r="H88" s="10">
        <v>0.82499999999999996</v>
      </c>
      <c r="I88" s="10">
        <v>0.14099999999999999</v>
      </c>
      <c r="J88" s="10">
        <v>5.2999999999999999E-2</v>
      </c>
      <c r="K88" s="10">
        <v>2.2440000000000002</v>
      </c>
      <c r="L88" s="10">
        <v>0.57499999999999996</v>
      </c>
      <c r="M88" s="10">
        <v>784.06600000000003</v>
      </c>
      <c r="N88" s="2">
        <f t="shared" si="45"/>
        <v>5.2285989874779597</v>
      </c>
      <c r="O88" s="2">
        <f t="shared" si="46"/>
        <v>34.874755246477989</v>
      </c>
      <c r="P88" s="2">
        <f t="shared" si="47"/>
        <v>8.1861047356624113</v>
      </c>
      <c r="Q88" s="2">
        <f t="shared" si="48"/>
        <v>54.601318586868281</v>
      </c>
      <c r="R88" s="2">
        <f t="shared" si="49"/>
        <v>8.6408883320881031</v>
      </c>
      <c r="U88" s="10">
        <v>6.0000000000000001E-3</v>
      </c>
      <c r="V88" s="10">
        <v>0.06</v>
      </c>
      <c r="W88" s="10">
        <v>0.41299999999999998</v>
      </c>
      <c r="X88" s="10">
        <v>0.80800000000000005</v>
      </c>
      <c r="Y88" s="10">
        <v>0.13800000000000001</v>
      </c>
      <c r="Z88" s="10">
        <v>4.7E-2</v>
      </c>
      <c r="AA88" s="10">
        <v>1.77</v>
      </c>
      <c r="AB88" s="10">
        <v>0.65200000000000002</v>
      </c>
      <c r="AC88" s="10">
        <v>836.52499999999998</v>
      </c>
      <c r="AD88" s="2">
        <f t="shared" si="50"/>
        <v>5.1777536164489995</v>
      </c>
      <c r="AE88" s="2">
        <f t="shared" si="51"/>
        <v>34.535616621714823</v>
      </c>
      <c r="AF88" s="2">
        <f t="shared" si="52"/>
        <v>8.0166201655658824</v>
      </c>
      <c r="AG88" s="2">
        <f t="shared" si="53"/>
        <v>53.470856504324438</v>
      </c>
    </row>
    <row r="89" spans="1:33" x14ac:dyDescent="0.3">
      <c r="A89" s="34"/>
      <c r="B89" s="33"/>
      <c r="C89" s="10">
        <v>6</v>
      </c>
      <c r="D89" s="6">
        <f t="shared" si="44"/>
        <v>238.52737743380359</v>
      </c>
      <c r="E89" s="10">
        <v>6.0000000000000001E-3</v>
      </c>
      <c r="F89" s="10">
        <v>6.2E-2</v>
      </c>
      <c r="G89" s="10">
        <v>0.40300000000000002</v>
      </c>
      <c r="H89" s="10">
        <v>0.81100000000000005</v>
      </c>
      <c r="I89" s="10">
        <v>0.13500000000000001</v>
      </c>
      <c r="J89" s="10">
        <v>4.7E-2</v>
      </c>
      <c r="K89" s="10">
        <v>2.2250000000000001</v>
      </c>
      <c r="L89" s="10">
        <v>0.39500000000000002</v>
      </c>
      <c r="M89" s="10">
        <v>751.19299999999998</v>
      </c>
      <c r="N89" s="2">
        <f t="shared" si="45"/>
        <v>5.4333385707880328</v>
      </c>
      <c r="O89" s="2">
        <f t="shared" si="46"/>
        <v>36.240368267156178</v>
      </c>
      <c r="P89" s="2">
        <f t="shared" si="47"/>
        <v>8.5665638132757991</v>
      </c>
      <c r="Q89" s="2">
        <f t="shared" si="48"/>
        <v>57.138980634549583</v>
      </c>
      <c r="R89" s="2">
        <f t="shared" si="49"/>
        <v>9.0424840251244536</v>
      </c>
      <c r="U89" s="10">
        <v>5.0000000000000001E-3</v>
      </c>
      <c r="V89" s="10">
        <v>0.06</v>
      </c>
      <c r="W89" s="10">
        <v>0.40200000000000002</v>
      </c>
      <c r="X89" s="10">
        <v>0.79400000000000004</v>
      </c>
      <c r="Y89" s="10">
        <v>0.13200000000000001</v>
      </c>
      <c r="Z89" s="10">
        <v>4.1000000000000002E-2</v>
      </c>
      <c r="AA89" s="10">
        <v>1.758</v>
      </c>
      <c r="AB89" s="10">
        <v>0.52700000000000002</v>
      </c>
      <c r="AC89" s="10">
        <v>782.82299999999998</v>
      </c>
      <c r="AD89" s="2">
        <f t="shared" si="50"/>
        <v>5.3790051850801524</v>
      </c>
      <c r="AE89" s="2">
        <f t="shared" si="51"/>
        <v>35.877964584484616</v>
      </c>
      <c r="AF89" s="2">
        <f t="shared" si="52"/>
        <v>8.3854525275828635</v>
      </c>
      <c r="AG89" s="2">
        <f t="shared" si="53"/>
        <v>55.930968358977701</v>
      </c>
    </row>
    <row r="90" spans="1:33" x14ac:dyDescent="0.3">
      <c r="A90" s="34"/>
      <c r="B90" s="33"/>
      <c r="C90" s="10">
        <v>7</v>
      </c>
      <c r="D90" s="6">
        <f t="shared" si="44"/>
        <v>215.42886742435783</v>
      </c>
      <c r="E90" s="10">
        <v>7.0000000000000001E-3</v>
      </c>
      <c r="F90" s="10">
        <v>4.8000000000000001E-2</v>
      </c>
      <c r="G90" s="10">
        <v>0.29699999999999999</v>
      </c>
      <c r="H90" s="10">
        <v>0.59199999999999997</v>
      </c>
      <c r="I90" s="10">
        <v>0.104</v>
      </c>
      <c r="J90" s="10">
        <v>4.8000000000000001E-2</v>
      </c>
      <c r="K90" s="10">
        <v>1.6930000000000001</v>
      </c>
      <c r="L90" s="10">
        <v>0.63500000000000001</v>
      </c>
      <c r="M90" s="10">
        <v>662.60900000000004</v>
      </c>
      <c r="N90" s="2">
        <f t="shared" si="45"/>
        <v>4.5019036287721921</v>
      </c>
      <c r="O90" s="2">
        <f t="shared" si="46"/>
        <v>30.02769720391052</v>
      </c>
      <c r="P90" s="2">
        <f t="shared" si="47"/>
        <v>6.9784519501680293</v>
      </c>
      <c r="Q90" s="2">
        <f t="shared" si="48"/>
        <v>46.546274507620758</v>
      </c>
      <c r="R90" s="2">
        <f t="shared" si="49"/>
        <v>7.3661437251773636</v>
      </c>
      <c r="U90" s="10">
        <v>6.0000000000000001E-3</v>
      </c>
      <c r="V90" s="10">
        <v>4.5999999999999999E-2</v>
      </c>
      <c r="W90" s="10">
        <v>0.29599999999999999</v>
      </c>
      <c r="X90" s="10">
        <v>0.57599999999999996</v>
      </c>
      <c r="Y90" s="10">
        <v>0.10199999999999999</v>
      </c>
      <c r="Z90" s="10">
        <v>4.2999999999999997E-2</v>
      </c>
      <c r="AA90" s="10">
        <v>1.24</v>
      </c>
      <c r="AB90" s="10">
        <v>0.625</v>
      </c>
      <c r="AC90" s="10">
        <v>707.01599999999996</v>
      </c>
      <c r="AD90" s="2">
        <f t="shared" si="50"/>
        <v>4.4517710716589152</v>
      </c>
      <c r="AE90" s="2">
        <f t="shared" si="51"/>
        <v>29.693313047964963</v>
      </c>
      <c r="AF90" s="2">
        <f t="shared" si="52"/>
        <v>6.7979747445602356</v>
      </c>
      <c r="AG90" s="2">
        <f t="shared" si="53"/>
        <v>45.34249154621677</v>
      </c>
    </row>
    <row r="91" spans="1:33" x14ac:dyDescent="0.3">
      <c r="A91" s="34"/>
      <c r="B91" s="33"/>
      <c r="C91" s="10">
        <v>8</v>
      </c>
      <c r="D91" s="6">
        <f t="shared" si="44"/>
        <v>220.46680276669002</v>
      </c>
      <c r="E91" s="10">
        <v>1.0999999999999999E-2</v>
      </c>
      <c r="F91" s="10">
        <v>6.5000000000000002E-2</v>
      </c>
      <c r="G91" s="10">
        <v>0.44</v>
      </c>
      <c r="H91" s="10">
        <v>0.88</v>
      </c>
      <c r="I91" s="10">
        <v>0.14099999999999999</v>
      </c>
      <c r="J91" s="10">
        <v>3.9E-2</v>
      </c>
      <c r="K91" s="10">
        <v>2.544</v>
      </c>
      <c r="L91" s="10">
        <v>0.86</v>
      </c>
      <c r="M91" s="10">
        <v>643.15700000000004</v>
      </c>
      <c r="N91" s="2">
        <f t="shared" si="45"/>
        <v>6.3291161412480141</v>
      </c>
      <c r="O91" s="2">
        <f t="shared" si="46"/>
        <v>42.21520466212425</v>
      </c>
      <c r="P91" s="2">
        <f t="shared" si="47"/>
        <v>10.003138669062261</v>
      </c>
      <c r="Q91" s="2">
        <f t="shared" si="48"/>
        <v>66.720934922645284</v>
      </c>
      <c r="R91" s="2">
        <f t="shared" si="49"/>
        <v>10.558868595121274</v>
      </c>
      <c r="U91" s="10">
        <v>1.0999999999999999E-2</v>
      </c>
      <c r="V91" s="10">
        <v>6.3E-2</v>
      </c>
      <c r="W91" s="10">
        <v>0.438</v>
      </c>
      <c r="X91" s="10">
        <v>0.86399999999999999</v>
      </c>
      <c r="Y91" s="10">
        <v>0.13900000000000001</v>
      </c>
      <c r="Z91" s="10">
        <v>3.4000000000000002E-2</v>
      </c>
      <c r="AA91" s="10">
        <v>2.1040000000000001</v>
      </c>
      <c r="AB91" s="10">
        <v>0.82299999999999995</v>
      </c>
      <c r="AC91" s="10">
        <v>723.55</v>
      </c>
      <c r="AD91" s="2">
        <f t="shared" si="50"/>
        <v>6.2703317808029846</v>
      </c>
      <c r="AE91" s="2">
        <f t="shared" si="51"/>
        <v>41.823112977955908</v>
      </c>
      <c r="AF91" s="2">
        <f t="shared" si="52"/>
        <v>9.8267855877271781</v>
      </c>
      <c r="AG91" s="2">
        <f t="shared" si="53"/>
        <v>65.544659870140279</v>
      </c>
    </row>
    <row r="92" spans="1:33" x14ac:dyDescent="0.3">
      <c r="A92" s="34"/>
      <c r="B92" s="33"/>
      <c r="C92" s="10">
        <v>9</v>
      </c>
      <c r="D92" s="6">
        <f t="shared" si="44"/>
        <v>234.40293732289226</v>
      </c>
      <c r="E92" s="10">
        <v>8.9999999999999993E-3</v>
      </c>
      <c r="F92" s="10">
        <v>7.6999999999999999E-2</v>
      </c>
      <c r="G92" s="10">
        <v>0.51300000000000001</v>
      </c>
      <c r="H92" s="10">
        <v>1.0229999999999999</v>
      </c>
      <c r="I92" s="10">
        <v>0.16400000000000001</v>
      </c>
      <c r="J92" s="10">
        <v>0.04</v>
      </c>
      <c r="K92" s="10">
        <v>2.7469999999999999</v>
      </c>
      <c r="L92" s="10">
        <v>0.622</v>
      </c>
      <c r="M92" s="10">
        <v>701.34400000000005</v>
      </c>
      <c r="N92" s="2">
        <f t="shared" si="45"/>
        <v>6.9480357993830637</v>
      </c>
      <c r="O92" s="2">
        <f t="shared" si="46"/>
        <v>46.343398781885035</v>
      </c>
      <c r="P92" s="2">
        <f t="shared" si="47"/>
        <v>10.938088188153444</v>
      </c>
      <c r="Q92" s="2">
        <f t="shared" si="48"/>
        <v>72.957048214983473</v>
      </c>
      <c r="R92" s="2">
        <f t="shared" si="49"/>
        <v>11.545759754161969</v>
      </c>
      <c r="U92" s="10">
        <v>8.0000000000000002E-3</v>
      </c>
      <c r="V92" s="10">
        <v>7.4999999999999997E-2</v>
      </c>
      <c r="W92" s="10">
        <v>0.51200000000000001</v>
      </c>
      <c r="X92" s="10">
        <v>1.006</v>
      </c>
      <c r="Y92" s="10">
        <v>0.161</v>
      </c>
      <c r="Z92" s="10">
        <v>3.5000000000000003E-2</v>
      </c>
      <c r="AA92" s="10">
        <v>2.2839999999999998</v>
      </c>
      <c r="AB92" s="10">
        <v>0.64600000000000002</v>
      </c>
      <c r="AC92" s="10">
        <v>769.28700000000003</v>
      </c>
      <c r="AD92" s="2">
        <f t="shared" si="50"/>
        <v>6.8927463898389014</v>
      </c>
      <c r="AE92" s="2">
        <f t="shared" si="51"/>
        <v>45.974618420225475</v>
      </c>
      <c r="AF92" s="2">
        <f t="shared" si="52"/>
        <v>10.753790156339571</v>
      </c>
      <c r="AG92" s="2">
        <f t="shared" si="53"/>
        <v>71.727780342784939</v>
      </c>
    </row>
    <row r="93" spans="1:33" x14ac:dyDescent="0.3">
      <c r="A93" s="34"/>
      <c r="B93" s="33"/>
      <c r="C93" s="10">
        <v>10</v>
      </c>
      <c r="D93" s="6">
        <f t="shared" si="44"/>
        <v>259.99085895365494</v>
      </c>
      <c r="E93" s="10">
        <v>7.0000000000000001E-3</v>
      </c>
      <c r="F93" s="10">
        <v>7.8E-2</v>
      </c>
      <c r="G93" s="10">
        <v>0.51700000000000002</v>
      </c>
      <c r="H93" s="10">
        <v>1.0269999999999999</v>
      </c>
      <c r="I93" s="10">
        <v>0.16800000000000001</v>
      </c>
      <c r="J93" s="10">
        <v>4.2000000000000003E-2</v>
      </c>
      <c r="K93" s="10">
        <v>2.8109999999999999</v>
      </c>
      <c r="L93" s="10">
        <v>0.871</v>
      </c>
      <c r="M93" s="10">
        <v>764.88800000000003</v>
      </c>
      <c r="N93" s="2">
        <f t="shared" si="45"/>
        <v>6.3389920962328175</v>
      </c>
      <c r="O93" s="2">
        <f t="shared" si="46"/>
        <v>42.281077281872889</v>
      </c>
      <c r="P93" s="2">
        <f t="shared" si="47"/>
        <v>9.9280413564852097</v>
      </c>
      <c r="Q93" s="2">
        <f t="shared" si="48"/>
        <v>66.22003584775635</v>
      </c>
      <c r="R93" s="2">
        <f t="shared" si="49"/>
        <v>10.479599209623277</v>
      </c>
      <c r="U93" s="10">
        <v>6.0000000000000001E-3</v>
      </c>
      <c r="V93" s="10">
        <v>7.5999999999999998E-2</v>
      </c>
      <c r="W93" s="10">
        <v>0.51500000000000001</v>
      </c>
      <c r="X93" s="10">
        <v>1.01</v>
      </c>
      <c r="Y93" s="10">
        <v>0.16500000000000001</v>
      </c>
      <c r="Z93" s="10">
        <v>3.5999999999999997E-2</v>
      </c>
      <c r="AA93" s="10">
        <v>2.34</v>
      </c>
      <c r="AB93" s="10">
        <v>0.84199999999999997</v>
      </c>
      <c r="AC93" s="10">
        <v>853.26400000000001</v>
      </c>
      <c r="AD93" s="2">
        <f t="shared" si="50"/>
        <v>6.2808362054416902</v>
      </c>
      <c r="AE93" s="2">
        <f t="shared" si="51"/>
        <v>41.893177490296075</v>
      </c>
      <c r="AF93" s="2">
        <f t="shared" si="52"/>
        <v>9.7618816685105649</v>
      </c>
      <c r="AG93" s="2">
        <f t="shared" si="53"/>
        <v>65.111750728965461</v>
      </c>
    </row>
    <row r="94" spans="1:33" x14ac:dyDescent="0.3">
      <c r="A94" s="34"/>
      <c r="B94" s="33"/>
      <c r="C94" s="10">
        <v>11</v>
      </c>
      <c r="D94" s="6">
        <f t="shared" si="44"/>
        <v>261.47749779091384</v>
      </c>
      <c r="E94" s="10">
        <v>0.01</v>
      </c>
      <c r="F94" s="10">
        <v>7.9000000000000001E-2</v>
      </c>
      <c r="G94" s="10">
        <v>0.51400000000000001</v>
      </c>
      <c r="H94" s="10">
        <v>1.026</v>
      </c>
      <c r="I94" s="10">
        <v>0.16900000000000001</v>
      </c>
      <c r="J94" s="10">
        <v>5.1999999999999998E-2</v>
      </c>
      <c r="K94" s="10">
        <v>2.76</v>
      </c>
      <c r="L94" s="10">
        <v>0.49299999999999999</v>
      </c>
      <c r="M94" s="10">
        <v>820.99300000000005</v>
      </c>
      <c r="N94" s="2">
        <f t="shared" si="45"/>
        <v>6.2946908009504234</v>
      </c>
      <c r="O94" s="2">
        <f t="shared" si="46"/>
        <v>41.985587642339325</v>
      </c>
      <c r="P94" s="2">
        <f t="shared" si="47"/>
        <v>9.8715951537214632</v>
      </c>
      <c r="Q94" s="2">
        <f t="shared" si="48"/>
        <v>65.843539675322162</v>
      </c>
      <c r="R94" s="2">
        <f t="shared" si="49"/>
        <v>10.420017106705989</v>
      </c>
      <c r="U94" s="10">
        <v>8.9999999999999993E-3</v>
      </c>
      <c r="V94" s="10">
        <v>7.6999999999999999E-2</v>
      </c>
      <c r="W94" s="10">
        <v>0.51300000000000001</v>
      </c>
      <c r="X94" s="10">
        <v>1.0089999999999999</v>
      </c>
      <c r="Y94" s="10">
        <v>0.16600000000000001</v>
      </c>
      <c r="Z94" s="10">
        <v>4.5999999999999999E-2</v>
      </c>
      <c r="AA94" s="10">
        <v>2.2879999999999998</v>
      </c>
      <c r="AB94" s="10">
        <v>0.56799999999999995</v>
      </c>
      <c r="AC94" s="10">
        <v>858.14300000000003</v>
      </c>
      <c r="AD94" s="2">
        <f t="shared" si="50"/>
        <v>6.2451263064547495</v>
      </c>
      <c r="AE94" s="2">
        <f t="shared" si="51"/>
        <v>41.65499246405318</v>
      </c>
      <c r="AF94" s="2">
        <f t="shared" si="52"/>
        <v>9.7063801720692187</v>
      </c>
      <c r="AG94" s="2">
        <f t="shared" si="53"/>
        <v>64.741555747701682</v>
      </c>
    </row>
    <row r="95" spans="1:33" x14ac:dyDescent="0.3">
      <c r="A95" s="34"/>
      <c r="B95" s="33"/>
      <c r="C95" s="10">
        <v>12</v>
      </c>
      <c r="D95" s="6">
        <f t="shared" si="44"/>
        <v>266.4316402084159</v>
      </c>
      <c r="E95" s="10">
        <v>7.0000000000000001E-3</v>
      </c>
      <c r="F95" s="10">
        <v>6.5000000000000002E-2</v>
      </c>
      <c r="G95" s="10">
        <v>0.41299999999999998</v>
      </c>
      <c r="H95" s="10">
        <v>0.83599999999999997</v>
      </c>
      <c r="I95" s="10">
        <v>0.14699999999999999</v>
      </c>
      <c r="J95" s="10">
        <v>5.0999999999999997E-2</v>
      </c>
      <c r="K95" s="10">
        <v>2.3319999999999999</v>
      </c>
      <c r="L95" s="10">
        <v>0.56000000000000005</v>
      </c>
      <c r="M95" s="10">
        <v>807.947</v>
      </c>
      <c r="N95" s="2">
        <f t="shared" si="45"/>
        <v>5.0669657663180088</v>
      </c>
      <c r="O95" s="2">
        <f t="shared" si="46"/>
        <v>33.796661661341119</v>
      </c>
      <c r="P95" s="2">
        <f t="shared" si="47"/>
        <v>7.9693237572649629</v>
      </c>
      <c r="Q95" s="2">
        <f t="shared" si="48"/>
        <v>53.155389460957302</v>
      </c>
      <c r="R95" s="2">
        <f t="shared" si="49"/>
        <v>8.4120639660019059</v>
      </c>
      <c r="U95" s="10">
        <v>7.0000000000000001E-3</v>
      </c>
      <c r="V95" s="10">
        <v>6.3E-2</v>
      </c>
      <c r="W95" s="10">
        <v>0.41199999999999998</v>
      </c>
      <c r="X95" s="10">
        <v>0.81899999999999995</v>
      </c>
      <c r="Y95" s="10">
        <v>0.14499999999999999</v>
      </c>
      <c r="Z95" s="10">
        <v>4.4999999999999998E-2</v>
      </c>
      <c r="AA95" s="10">
        <v>1.8560000000000001</v>
      </c>
      <c r="AB95" s="10">
        <v>0.63700000000000001</v>
      </c>
      <c r="AC95" s="10">
        <v>874.40200000000004</v>
      </c>
      <c r="AD95" s="2">
        <f t="shared" si="50"/>
        <v>5.0264300401874635</v>
      </c>
      <c r="AE95" s="2">
        <f t="shared" si="51"/>
        <v>33.52628836805038</v>
      </c>
      <c r="AF95" s="2">
        <f t="shared" si="52"/>
        <v>7.8152879979688956</v>
      </c>
      <c r="AG95" s="2">
        <f t="shared" si="53"/>
        <v>52.127970946452535</v>
      </c>
    </row>
    <row r="96" spans="1:33" x14ac:dyDescent="0.3">
      <c r="A96" s="34"/>
      <c r="B96" s="33"/>
      <c r="C96" s="10">
        <v>14</v>
      </c>
      <c r="D96" s="6">
        <f t="shared" si="44"/>
        <v>279.00118833602488</v>
      </c>
      <c r="E96" s="10">
        <v>1.0999999999999999E-2</v>
      </c>
      <c r="F96" s="10">
        <v>9.6000000000000002E-2</v>
      </c>
      <c r="G96" s="10">
        <v>0.62</v>
      </c>
      <c r="H96" s="10">
        <v>1.2410000000000001</v>
      </c>
      <c r="I96" s="10">
        <v>0.20100000000000001</v>
      </c>
      <c r="J96" s="10">
        <v>4.8000000000000001E-2</v>
      </c>
      <c r="K96" s="10">
        <v>3.2160000000000002</v>
      </c>
      <c r="L96" s="10">
        <v>8.1000000000000003E-2</v>
      </c>
      <c r="M96" s="10">
        <v>825.02499999999998</v>
      </c>
      <c r="N96" s="2">
        <f t="shared" si="45"/>
        <v>7.0993246007771491</v>
      </c>
      <c r="O96" s="2">
        <f t="shared" si="46"/>
        <v>47.352495087183584</v>
      </c>
      <c r="P96" s="2">
        <f t="shared" si="47"/>
        <v>11.163823418015976</v>
      </c>
      <c r="Q96" s="2">
        <f t="shared" si="48"/>
        <v>74.462702198166568</v>
      </c>
      <c r="R96" s="2">
        <f t="shared" si="49"/>
        <v>11.784035830127975</v>
      </c>
      <c r="U96" s="10">
        <v>1.0999999999999999E-2</v>
      </c>
      <c r="V96" s="10">
        <v>9.4E-2</v>
      </c>
      <c r="W96" s="10">
        <v>0.61799999999999999</v>
      </c>
      <c r="X96" s="10">
        <v>1.2230000000000001</v>
      </c>
      <c r="Y96" s="10">
        <v>0.19800000000000001</v>
      </c>
      <c r="Z96" s="10">
        <v>4.2000000000000003E-2</v>
      </c>
      <c r="AA96" s="10">
        <v>2.742</v>
      </c>
      <c r="AB96" s="10">
        <v>0.35199999999999998</v>
      </c>
      <c r="AC96" s="10">
        <v>915.654</v>
      </c>
      <c r="AD96" s="2">
        <f t="shared" si="50"/>
        <v>7.0451312832139648</v>
      </c>
      <c r="AE96" s="2">
        <f t="shared" si="51"/>
        <v>46.991025659037142</v>
      </c>
      <c r="AF96" s="2">
        <f t="shared" si="52"/>
        <v>11.001243465326422</v>
      </c>
      <c r="AG96" s="2">
        <f t="shared" si="53"/>
        <v>73.378293913727234</v>
      </c>
    </row>
    <row r="97" spans="1:33" x14ac:dyDescent="0.3">
      <c r="A97" s="34"/>
      <c r="B97" s="33"/>
      <c r="C97" s="10">
        <v>16</v>
      </c>
      <c r="D97" s="6">
        <f t="shared" si="44"/>
        <v>270.76205856363697</v>
      </c>
      <c r="E97" s="10">
        <v>5.0000000000000001E-3</v>
      </c>
      <c r="F97" s="10">
        <v>7.4999999999999997E-2</v>
      </c>
      <c r="G97" s="10">
        <v>0.49</v>
      </c>
      <c r="H97" s="10">
        <v>0.98199999999999998</v>
      </c>
      <c r="I97" s="10">
        <v>0.16400000000000001</v>
      </c>
      <c r="J97" s="10">
        <v>5.5E-2</v>
      </c>
      <c r="K97" s="10">
        <v>2.605</v>
      </c>
      <c r="L97" s="10">
        <v>0.123</v>
      </c>
      <c r="M97" s="10">
        <v>844.89099999999996</v>
      </c>
      <c r="N97" s="2">
        <f t="shared" si="45"/>
        <v>5.8155858629281081</v>
      </c>
      <c r="O97" s="2">
        <f t="shared" si="46"/>
        <v>38.78995770573048</v>
      </c>
      <c r="P97" s="2">
        <f t="shared" si="47"/>
        <v>9.1421967063314309</v>
      </c>
      <c r="Q97" s="2">
        <f t="shared" si="48"/>
        <v>60.978452031230646</v>
      </c>
      <c r="R97" s="2">
        <f t="shared" si="49"/>
        <v>9.650096523349843</v>
      </c>
      <c r="U97" s="10">
        <v>5.0000000000000001E-3</v>
      </c>
      <c r="V97" s="10">
        <v>7.2999999999999995E-2</v>
      </c>
      <c r="W97" s="10">
        <v>0.48799999999999999</v>
      </c>
      <c r="X97" s="10">
        <v>0.96499999999999997</v>
      </c>
      <c r="Y97" s="10">
        <v>0.161</v>
      </c>
      <c r="Z97" s="10">
        <v>0.05</v>
      </c>
      <c r="AA97" s="10">
        <v>2.1309999999999998</v>
      </c>
      <c r="AB97" s="10">
        <v>0.38800000000000001</v>
      </c>
      <c r="AC97" s="10">
        <v>888.61400000000003</v>
      </c>
      <c r="AD97" s="2">
        <f t="shared" si="50"/>
        <v>5.7597434746695395</v>
      </c>
      <c r="AE97" s="2">
        <f t="shared" si="51"/>
        <v>38.417488976045831</v>
      </c>
      <c r="AF97" s="2">
        <f t="shared" si="52"/>
        <v>8.9826470255926623</v>
      </c>
      <c r="AG97" s="2">
        <f t="shared" si="53"/>
        <v>59.914255660703056</v>
      </c>
    </row>
    <row r="98" spans="1:33" x14ac:dyDescent="0.3">
      <c r="A98" s="34"/>
      <c r="B98" s="33"/>
      <c r="C98" s="10">
        <v>17</v>
      </c>
      <c r="D98" s="6">
        <f t="shared" si="44"/>
        <v>282.03327340869618</v>
      </c>
      <c r="E98" s="10">
        <v>4.0000000000000001E-3</v>
      </c>
      <c r="F98" s="10">
        <v>5.7000000000000002E-2</v>
      </c>
      <c r="G98" s="10">
        <v>0.39400000000000002</v>
      </c>
      <c r="H98" s="10">
        <v>0.79800000000000004</v>
      </c>
      <c r="I98" s="10">
        <v>0.14799999999999999</v>
      </c>
      <c r="J98" s="10">
        <v>6.3E-2</v>
      </c>
      <c r="K98" s="10">
        <v>2.298</v>
      </c>
      <c r="L98" s="10">
        <v>0.97299999999999998</v>
      </c>
      <c r="M98" s="10">
        <v>878.02099999999996</v>
      </c>
      <c r="N98" s="2">
        <f t="shared" si="45"/>
        <v>4.5875438183674451</v>
      </c>
      <c r="O98" s="2">
        <f t="shared" si="46"/>
        <v>30.59891726851086</v>
      </c>
      <c r="P98" s="2">
        <f t="shared" si="47"/>
        <v>7.2451025912781377</v>
      </c>
      <c r="Q98" s="2">
        <f t="shared" si="48"/>
        <v>48.324834283825176</v>
      </c>
      <c r="R98" s="2">
        <f t="shared" si="49"/>
        <v>7.6476082907935901</v>
      </c>
      <c r="U98" s="10">
        <v>3.0000000000000001E-3</v>
      </c>
      <c r="V98" s="10">
        <v>5.5E-2</v>
      </c>
      <c r="W98" s="10">
        <v>0.39300000000000002</v>
      </c>
      <c r="X98" s="10">
        <v>0.78100000000000003</v>
      </c>
      <c r="Y98" s="10">
        <v>0.14499999999999999</v>
      </c>
      <c r="Z98" s="10">
        <v>5.7000000000000002E-2</v>
      </c>
      <c r="AA98" s="10">
        <v>1.82</v>
      </c>
      <c r="AB98" s="10">
        <v>0.93500000000000005</v>
      </c>
      <c r="AC98" s="10">
        <v>925.60500000000002</v>
      </c>
      <c r="AD98" s="2">
        <f t="shared" si="50"/>
        <v>4.541591793475618</v>
      </c>
      <c r="AE98" s="2">
        <f t="shared" si="51"/>
        <v>30.29241726248237</v>
      </c>
      <c r="AF98" s="2">
        <f t="shared" si="52"/>
        <v>7.0919291749720452</v>
      </c>
      <c r="AG98" s="2">
        <f t="shared" si="53"/>
        <v>47.303167597063542</v>
      </c>
    </row>
    <row r="99" spans="1:33" x14ac:dyDescent="0.3">
      <c r="A99" s="34"/>
      <c r="B99" s="33"/>
      <c r="C99" s="10">
        <v>18</v>
      </c>
      <c r="D99" s="6">
        <f t="shared" si="44"/>
        <v>265.24299948200741</v>
      </c>
      <c r="E99" s="10">
        <v>1.0999999999999999E-2</v>
      </c>
      <c r="F99" s="10">
        <v>6.5000000000000002E-2</v>
      </c>
      <c r="G99" s="10">
        <v>0.44600000000000001</v>
      </c>
      <c r="H99" s="10">
        <v>0.90900000000000003</v>
      </c>
      <c r="I99" s="10">
        <v>0.14799999999999999</v>
      </c>
      <c r="J99" s="10">
        <v>5.1999999999999998E-2</v>
      </c>
      <c r="K99" s="10">
        <v>2.6560000000000001</v>
      </c>
      <c r="L99" s="10">
        <v>0.98099999999999998</v>
      </c>
      <c r="M99" s="10">
        <v>861.06100000000004</v>
      </c>
      <c r="N99" s="2">
        <f t="shared" si="45"/>
        <v>5.3665506828826146</v>
      </c>
      <c r="O99" s="2">
        <f t="shared" si="46"/>
        <v>35.794893054827043</v>
      </c>
      <c r="P99" s="2">
        <f t="shared" si="47"/>
        <v>8.6076541302077754</v>
      </c>
      <c r="Q99" s="2">
        <f t="shared" si="48"/>
        <v>57.413053048485864</v>
      </c>
      <c r="R99" s="2">
        <f t="shared" si="49"/>
        <v>9.0858571374415398</v>
      </c>
      <c r="U99" s="10">
        <v>1.0999999999999999E-2</v>
      </c>
      <c r="V99" s="10">
        <v>6.3E-2</v>
      </c>
      <c r="W99" s="10">
        <v>0.44500000000000001</v>
      </c>
      <c r="X99" s="10">
        <v>0.89200000000000002</v>
      </c>
      <c r="Y99" s="10">
        <v>0.14499999999999999</v>
      </c>
      <c r="Z99" s="10">
        <v>4.5999999999999999E-2</v>
      </c>
      <c r="AA99" s="10">
        <v>2.1869999999999998</v>
      </c>
      <c r="AB99" s="10">
        <v>1.0009999999999999</v>
      </c>
      <c r="AC99" s="10">
        <v>870.50099999999998</v>
      </c>
      <c r="AD99" s="2">
        <f t="shared" si="50"/>
        <v>5.3176898268927886</v>
      </c>
      <c r="AE99" s="2">
        <f t="shared" si="51"/>
        <v>35.4689911453749</v>
      </c>
      <c r="AF99" s="2">
        <f t="shared" si="52"/>
        <v>8.4447846102416868</v>
      </c>
      <c r="AG99" s="2">
        <f t="shared" si="53"/>
        <v>56.326713350312048</v>
      </c>
    </row>
    <row r="100" spans="1:33" x14ac:dyDescent="0.3">
      <c r="A100" s="34"/>
      <c r="B100" s="33"/>
      <c r="C100" s="10">
        <v>19</v>
      </c>
      <c r="D100" s="6">
        <f t="shared" si="44"/>
        <v>283.28041683171335</v>
      </c>
      <c r="E100" s="10">
        <v>1.2999999999999999E-2</v>
      </c>
      <c r="F100" s="10">
        <v>0.10199999999999999</v>
      </c>
      <c r="G100" s="10">
        <v>0.72899999999999998</v>
      </c>
      <c r="H100" s="10">
        <v>1.4530000000000001</v>
      </c>
      <c r="I100" s="10">
        <v>0.23</v>
      </c>
      <c r="J100" s="10">
        <v>5.1999999999999998E-2</v>
      </c>
      <c r="K100" s="10">
        <v>3.7530000000000001</v>
      </c>
      <c r="L100" s="10">
        <v>5.7000000000000002E-2</v>
      </c>
      <c r="M100" s="10">
        <v>915.83900000000006</v>
      </c>
      <c r="N100" s="2">
        <f t="shared" si="45"/>
        <v>8.0900756417675392</v>
      </c>
      <c r="O100" s="2">
        <f t="shared" si="46"/>
        <v>53.960804530589485</v>
      </c>
      <c r="P100" s="2">
        <f t="shared" si="47"/>
        <v>12.832796706027116</v>
      </c>
      <c r="Q100" s="2">
        <f t="shared" si="48"/>
        <v>85.594754029200857</v>
      </c>
      <c r="R100" s="2">
        <f t="shared" si="49"/>
        <v>13.545729856361957</v>
      </c>
      <c r="U100" s="10">
        <v>1.2999999999999999E-2</v>
      </c>
      <c r="V100" s="10">
        <v>0.10100000000000001</v>
      </c>
      <c r="W100" s="10">
        <v>0.72799999999999998</v>
      </c>
      <c r="X100" s="10">
        <v>1.4359999999999999</v>
      </c>
      <c r="Y100" s="10">
        <v>0.22700000000000001</v>
      </c>
      <c r="Z100" s="10">
        <v>4.5999999999999999E-2</v>
      </c>
      <c r="AA100" s="10">
        <v>3.282</v>
      </c>
      <c r="AB100" s="10">
        <v>0.35099999999999998</v>
      </c>
      <c r="AC100" s="10">
        <v>929.69799999999998</v>
      </c>
      <c r="AD100" s="2">
        <f t="shared" si="50"/>
        <v>8.0519508743699557</v>
      </c>
      <c r="AE100" s="2">
        <f t="shared" si="51"/>
        <v>53.706512332047602</v>
      </c>
      <c r="AF100" s="2">
        <f t="shared" si="52"/>
        <v>12.680297636436777</v>
      </c>
      <c r="AG100" s="2">
        <f t="shared" si="53"/>
        <v>84.577585235033297</v>
      </c>
    </row>
    <row r="101" spans="1:33" x14ac:dyDescent="0.3">
      <c r="A101" s="34"/>
      <c r="B101" s="33"/>
      <c r="C101" s="10">
        <v>20</v>
      </c>
      <c r="D101" s="6">
        <f t="shared" si="44"/>
        <v>276.19519180962249</v>
      </c>
      <c r="E101" s="10">
        <v>1.0999999999999999E-2</v>
      </c>
      <c r="F101" s="10">
        <v>6.6000000000000003E-2</v>
      </c>
      <c r="G101" s="10">
        <v>0.437</v>
      </c>
      <c r="H101" s="10">
        <v>0.875</v>
      </c>
      <c r="I101" s="10">
        <v>0.15</v>
      </c>
      <c r="J101" s="10">
        <v>5.6000000000000001E-2</v>
      </c>
      <c r="K101" s="10">
        <v>2.427</v>
      </c>
      <c r="L101" s="10">
        <v>0.59</v>
      </c>
      <c r="M101" s="10">
        <v>882.40499999999997</v>
      </c>
      <c r="N101" s="2">
        <f t="shared" si="45"/>
        <v>5.106823151983849</v>
      </c>
      <c r="O101" s="2">
        <f t="shared" si="46"/>
        <v>34.06251042373227</v>
      </c>
      <c r="P101" s="2">
        <f t="shared" si="47"/>
        <v>8.016070031827633</v>
      </c>
      <c r="Q101" s="2">
        <f t="shared" si="48"/>
        <v>53.467187112290311</v>
      </c>
      <c r="R101" s="2">
        <f t="shared" si="49"/>
        <v>8.4614072558180577</v>
      </c>
      <c r="U101" s="10">
        <v>0.01</v>
      </c>
      <c r="V101" s="10">
        <v>6.4000000000000001E-2</v>
      </c>
      <c r="W101" s="10">
        <v>0.435</v>
      </c>
      <c r="X101" s="10">
        <v>0.85799999999999998</v>
      </c>
      <c r="Y101" s="10">
        <v>0.14699999999999999</v>
      </c>
      <c r="Z101" s="10">
        <v>0.05</v>
      </c>
      <c r="AA101" s="10">
        <v>1.9410000000000001</v>
      </c>
      <c r="AB101" s="10">
        <v>0.72699999999999998</v>
      </c>
      <c r="AC101" s="10">
        <v>906.44500000000005</v>
      </c>
      <c r="AD101" s="2">
        <f t="shared" si="50"/>
        <v>5.0520792590835626</v>
      </c>
      <c r="AE101" s="2">
        <f t="shared" si="51"/>
        <v>33.697368658087363</v>
      </c>
      <c r="AF101" s="2">
        <f t="shared" si="52"/>
        <v>7.8596589092553861</v>
      </c>
      <c r="AG101" s="2">
        <f t="shared" si="53"/>
        <v>52.423924924733427</v>
      </c>
    </row>
    <row r="102" spans="1:33" x14ac:dyDescent="0.3">
      <c r="A102" s="34"/>
      <c r="B102" s="33"/>
      <c r="C102" s="10">
        <v>21</v>
      </c>
      <c r="D102" s="6">
        <f t="shared" si="44"/>
        <v>279.28943599744053</v>
      </c>
      <c r="E102" s="10">
        <v>6.0000000000000001E-3</v>
      </c>
      <c r="F102" s="10">
        <v>6.6000000000000003E-2</v>
      </c>
      <c r="G102" s="10">
        <v>0.42199999999999999</v>
      </c>
      <c r="H102" s="10">
        <v>0.85</v>
      </c>
      <c r="I102" s="10">
        <v>0.14899999999999999</v>
      </c>
      <c r="J102" s="10">
        <v>5.7000000000000002E-2</v>
      </c>
      <c r="K102" s="10">
        <v>2.3220000000000001</v>
      </c>
      <c r="L102" s="10">
        <v>0.442</v>
      </c>
      <c r="M102" s="10">
        <v>880.42100000000005</v>
      </c>
      <c r="N102" s="2">
        <f t="shared" si="45"/>
        <v>4.926502125245471</v>
      </c>
      <c r="O102" s="2">
        <f t="shared" si="46"/>
        <v>32.859769175387292</v>
      </c>
      <c r="P102" s="2">
        <f t="shared" si="47"/>
        <v>7.7261783722452542</v>
      </c>
      <c r="Q102" s="2">
        <f t="shared" si="48"/>
        <v>51.533609742875846</v>
      </c>
      <c r="R102" s="2">
        <f t="shared" si="49"/>
        <v>8.1554105040366558</v>
      </c>
      <c r="U102" s="10">
        <v>6.0000000000000001E-3</v>
      </c>
      <c r="V102" s="10">
        <v>6.4000000000000001E-2</v>
      </c>
      <c r="W102" s="10">
        <v>0.42</v>
      </c>
      <c r="X102" s="10">
        <v>0.83299999999999996</v>
      </c>
      <c r="Y102" s="10">
        <v>0.14599999999999999</v>
      </c>
      <c r="Z102" s="10">
        <v>5.1999999999999998E-2</v>
      </c>
      <c r="AA102" s="10">
        <v>1.8560000000000001</v>
      </c>
      <c r="AB102" s="10">
        <v>0.60299999999999998</v>
      </c>
      <c r="AC102" s="10">
        <v>916.6</v>
      </c>
      <c r="AD102" s="2">
        <f t="shared" si="50"/>
        <v>4.8723647392537632</v>
      </c>
      <c r="AE102" s="2">
        <f t="shared" si="51"/>
        <v>32.498672810822598</v>
      </c>
      <c r="AF102" s="2">
        <f t="shared" si="52"/>
        <v>7.5715001265546569</v>
      </c>
      <c r="AG102" s="2">
        <f t="shared" si="53"/>
        <v>50.501905844119563</v>
      </c>
    </row>
    <row r="103" spans="1:33" x14ac:dyDescent="0.3">
      <c r="A103" s="34"/>
      <c r="B103" s="33"/>
      <c r="C103" s="10">
        <v>23</v>
      </c>
      <c r="D103" s="6">
        <f t="shared" si="44"/>
        <v>246.23175599500289</v>
      </c>
      <c r="E103" s="10">
        <v>0.01</v>
      </c>
      <c r="F103" s="10">
        <v>6.7000000000000004E-2</v>
      </c>
      <c r="G103" s="10">
        <v>0.45200000000000001</v>
      </c>
      <c r="H103" s="10">
        <v>0.91</v>
      </c>
      <c r="I103" s="10">
        <v>0.154</v>
      </c>
      <c r="J103" s="10">
        <v>4.5999999999999999E-2</v>
      </c>
      <c r="K103" s="10">
        <v>2.4649999999999999</v>
      </c>
      <c r="L103" s="10">
        <v>0.308</v>
      </c>
      <c r="M103" s="10">
        <v>755.60400000000004</v>
      </c>
      <c r="N103" s="2">
        <f t="shared" si="45"/>
        <v>5.9037064253787861</v>
      </c>
      <c r="O103" s="2">
        <f t="shared" si="46"/>
        <v>39.377721857276505</v>
      </c>
      <c r="P103" s="2">
        <f t="shared" si="47"/>
        <v>9.3336458196181695</v>
      </c>
      <c r="Q103" s="2">
        <f t="shared" si="48"/>
        <v>62.255417616853187</v>
      </c>
      <c r="R103" s="2">
        <f t="shared" si="49"/>
        <v>9.8521816984858468</v>
      </c>
      <c r="U103" s="10">
        <v>0.01</v>
      </c>
      <c r="V103" s="10">
        <v>6.5000000000000002E-2</v>
      </c>
      <c r="W103" s="10">
        <v>0.45</v>
      </c>
      <c r="X103" s="10">
        <v>0.89300000000000002</v>
      </c>
      <c r="Y103" s="10">
        <v>0.151</v>
      </c>
      <c r="Z103" s="10">
        <v>0.04</v>
      </c>
      <c r="AA103" s="10">
        <v>2.0059999999999998</v>
      </c>
      <c r="AB103" s="10">
        <v>0.44900000000000001</v>
      </c>
      <c r="AC103" s="10">
        <v>808.10799999999995</v>
      </c>
      <c r="AD103" s="2">
        <f t="shared" si="50"/>
        <v>5.8423008607760361</v>
      </c>
      <c r="AE103" s="2">
        <f t="shared" si="51"/>
        <v>38.96814674137616</v>
      </c>
      <c r="AF103" s="2">
        <f t="shared" si="52"/>
        <v>9.158201349324596</v>
      </c>
      <c r="AG103" s="2">
        <f t="shared" si="53"/>
        <v>61.085202999995055</v>
      </c>
    </row>
    <row r="104" spans="1:33" x14ac:dyDescent="0.3">
      <c r="A104" s="34"/>
      <c r="B104" s="33"/>
      <c r="C104" s="10">
        <v>33</v>
      </c>
      <c r="D104" s="6">
        <f t="shared" si="44"/>
        <v>298.13217953015027</v>
      </c>
      <c r="E104" s="10">
        <v>1.0999999999999999E-2</v>
      </c>
      <c r="F104" s="10">
        <v>0.09</v>
      </c>
      <c r="G104" s="10">
        <v>0.65400000000000003</v>
      </c>
      <c r="H104" s="10">
        <v>1.294</v>
      </c>
      <c r="I104" s="10">
        <v>0.21299999999999999</v>
      </c>
      <c r="J104" s="10">
        <v>6.0999999999999999E-2</v>
      </c>
      <c r="K104" s="10">
        <v>3.4769999999999999</v>
      </c>
      <c r="L104" s="10">
        <v>2.448</v>
      </c>
      <c r="M104" s="10">
        <v>1024.614</v>
      </c>
      <c r="N104" s="2">
        <f t="shared" si="45"/>
        <v>6.9335688728997162</v>
      </c>
      <c r="O104" s="2">
        <f t="shared" si="46"/>
        <v>46.246904382241105</v>
      </c>
      <c r="P104" s="2">
        <f t="shared" si="47"/>
        <v>10.918378569968519</v>
      </c>
      <c r="Q104" s="2">
        <f t="shared" si="48"/>
        <v>72.82558506169002</v>
      </c>
      <c r="R104" s="2">
        <f t="shared" si="49"/>
        <v>11.524955157188995</v>
      </c>
      <c r="U104" s="10">
        <v>0.01</v>
      </c>
      <c r="V104" s="10">
        <v>8.7999999999999995E-2</v>
      </c>
      <c r="W104" s="10">
        <v>0.65200000000000002</v>
      </c>
      <c r="X104" s="10">
        <v>1.276</v>
      </c>
      <c r="Y104" s="10">
        <v>0.21</v>
      </c>
      <c r="Z104" s="10">
        <v>5.5E-2</v>
      </c>
      <c r="AA104" s="10">
        <v>3.0049999999999999</v>
      </c>
      <c r="AB104" s="10">
        <v>2.3570000000000002</v>
      </c>
      <c r="AC104" s="10">
        <v>978.44</v>
      </c>
      <c r="AD104" s="2">
        <f t="shared" si="50"/>
        <v>6.8828531131188395</v>
      </c>
      <c r="AE104" s="2">
        <f t="shared" si="51"/>
        <v>45.908630264502662</v>
      </c>
      <c r="AF104" s="2">
        <f t="shared" si="52"/>
        <v>10.766231290625891</v>
      </c>
      <c r="AG104" s="2">
        <f t="shared" si="53"/>
        <v>71.810762708474684</v>
      </c>
    </row>
    <row r="105" spans="1:33" x14ac:dyDescent="0.3">
      <c r="A105" s="34"/>
      <c r="B105" s="33"/>
      <c r="C105" s="10">
        <v>41</v>
      </c>
      <c r="D105" s="6">
        <f t="shared" si="44"/>
        <v>273.93400164538838</v>
      </c>
      <c r="E105" s="10">
        <v>6.0000000000000001E-3</v>
      </c>
      <c r="F105" s="10">
        <v>6.4000000000000001E-2</v>
      </c>
      <c r="G105" s="10">
        <v>0.436</v>
      </c>
      <c r="H105" s="10">
        <v>0.875</v>
      </c>
      <c r="I105" s="10">
        <v>0.151</v>
      </c>
      <c r="J105" s="10">
        <v>0.06</v>
      </c>
      <c r="K105" s="10">
        <v>2.407</v>
      </c>
      <c r="L105" s="10">
        <v>0.46700000000000003</v>
      </c>
      <c r="M105" s="10">
        <v>911.37699999999995</v>
      </c>
      <c r="N105" s="2">
        <f t="shared" si="45"/>
        <v>5.133207238071507</v>
      </c>
      <c r="O105" s="2">
        <f t="shared" si="46"/>
        <v>34.238492277936949</v>
      </c>
      <c r="P105" s="2">
        <f t="shared" si="47"/>
        <v>8.0901238498638506</v>
      </c>
      <c r="Q105" s="2">
        <f t="shared" si="48"/>
        <v>53.961126078591882</v>
      </c>
      <c r="R105" s="2">
        <f t="shared" si="49"/>
        <v>8.5395751748562869</v>
      </c>
      <c r="U105" s="10">
        <v>6.0000000000000001E-3</v>
      </c>
      <c r="V105" s="10">
        <v>6.2E-2</v>
      </c>
      <c r="W105" s="10">
        <v>0.434</v>
      </c>
      <c r="X105" s="10">
        <v>0.85699999999999998</v>
      </c>
      <c r="Y105" s="10">
        <v>0.14799999999999999</v>
      </c>
      <c r="Z105" s="10">
        <v>5.5E-2</v>
      </c>
      <c r="AA105" s="10">
        <v>1.9239999999999999</v>
      </c>
      <c r="AB105" s="10">
        <v>0.57499999999999996</v>
      </c>
      <c r="AC105" s="10">
        <v>899.024</v>
      </c>
      <c r="AD105" s="2">
        <f t="shared" si="50"/>
        <v>5.0780114613180505</v>
      </c>
      <c r="AE105" s="2">
        <f t="shared" si="51"/>
        <v>33.870336446991395</v>
      </c>
      <c r="AF105" s="2">
        <f t="shared" si="52"/>
        <v>7.9245365196034792</v>
      </c>
      <c r="AG105" s="2">
        <f t="shared" si="53"/>
        <v>52.856658585755206</v>
      </c>
    </row>
    <row r="106" spans="1:33" x14ac:dyDescent="0.3">
      <c r="A106" s="34"/>
      <c r="B106" s="33"/>
      <c r="C106" s="10">
        <v>42</v>
      </c>
      <c r="D106" s="6">
        <f t="shared" si="44"/>
        <v>265.921569822359</v>
      </c>
      <c r="E106" s="10">
        <v>1.0999999999999999E-2</v>
      </c>
      <c r="F106" s="10">
        <v>6.7000000000000004E-2</v>
      </c>
      <c r="G106" s="10">
        <v>0.47199999999999998</v>
      </c>
      <c r="H106" s="10">
        <v>0.97299999999999998</v>
      </c>
      <c r="I106" s="10">
        <v>0.16300000000000001</v>
      </c>
      <c r="J106" s="10">
        <v>6.4000000000000001E-2</v>
      </c>
      <c r="K106" s="10">
        <v>3.0289999999999999</v>
      </c>
      <c r="L106" s="10">
        <v>1.9179999999999999</v>
      </c>
      <c r="M106" s="10">
        <v>1064.9000000000001</v>
      </c>
      <c r="N106" s="2">
        <f t="shared" si="45"/>
        <v>5.7021324032229961</v>
      </c>
      <c r="O106" s="2">
        <f t="shared" si="46"/>
        <v>38.033223129497387</v>
      </c>
      <c r="P106" s="2">
        <f t="shared" si="47"/>
        <v>9.2273823505147057</v>
      </c>
      <c r="Q106" s="2">
        <f t="shared" si="48"/>
        <v>61.546640277933086</v>
      </c>
      <c r="R106" s="2">
        <f t="shared" si="49"/>
        <v>9.74001470332108</v>
      </c>
      <c r="U106" s="10">
        <v>1.0999999999999999E-2</v>
      </c>
      <c r="V106" s="10">
        <v>6.6000000000000003E-2</v>
      </c>
      <c r="W106" s="10">
        <v>0.47099999999999997</v>
      </c>
      <c r="X106" s="10">
        <v>0.95699999999999996</v>
      </c>
      <c r="Y106" s="10">
        <v>0.161</v>
      </c>
      <c r="Z106" s="10">
        <v>5.8999999999999997E-2</v>
      </c>
      <c r="AA106" s="10">
        <v>2.5640000000000001</v>
      </c>
      <c r="AB106" s="10">
        <v>1.8140000000000001</v>
      </c>
      <c r="AC106" s="10">
        <v>872.72799999999995</v>
      </c>
      <c r="AD106" s="2">
        <f t="shared" si="50"/>
        <v>5.6696416202986493</v>
      </c>
      <c r="AE106" s="2">
        <f t="shared" si="51"/>
        <v>37.816509607391993</v>
      </c>
      <c r="AF106" s="2">
        <f t="shared" si="52"/>
        <v>9.0811738273551406</v>
      </c>
      <c r="AG106" s="2">
        <f t="shared" si="53"/>
        <v>60.571429428458785</v>
      </c>
    </row>
    <row r="107" spans="1:33" x14ac:dyDescent="0.3">
      <c r="A107" s="19"/>
      <c r="B107" s="8"/>
      <c r="C107" s="10" t="s">
        <v>21</v>
      </c>
      <c r="D107" s="6">
        <f t="shared" si="44"/>
        <v>259.24616837807372</v>
      </c>
      <c r="E107" s="10">
        <v>8.0000000000000002E-3</v>
      </c>
      <c r="F107" s="10">
        <v>7.0999999999999994E-2</v>
      </c>
      <c r="G107" s="10">
        <v>0.47599999999999998</v>
      </c>
      <c r="H107" s="10">
        <v>0.95399999999999996</v>
      </c>
      <c r="I107" s="10">
        <v>0.159</v>
      </c>
      <c r="J107" s="10">
        <v>5.1999999999999998E-2</v>
      </c>
      <c r="K107" s="10">
        <v>2.6150000000000002</v>
      </c>
      <c r="L107" s="10">
        <v>0.64400000000000002</v>
      </c>
      <c r="M107" s="10">
        <v>814.25900000000001</v>
      </c>
      <c r="N107" s="2">
        <f t="shared" si="45"/>
        <v>5.8822855880209666</v>
      </c>
      <c r="O107" s="2">
        <f t="shared" si="46"/>
        <v>39.234844872099849</v>
      </c>
      <c r="P107" s="2">
        <f t="shared" si="47"/>
        <v>9.273348242871581</v>
      </c>
      <c r="Q107" s="2">
        <f t="shared" si="48"/>
        <v>61.853232779953444</v>
      </c>
      <c r="R107" s="2">
        <f t="shared" si="49"/>
        <v>9.7885342563644464</v>
      </c>
      <c r="U107" s="10">
        <v>8.0000000000000002E-3</v>
      </c>
      <c r="V107" s="10">
        <v>6.9000000000000006E-2</v>
      </c>
      <c r="W107" s="10">
        <v>0.47499999999999998</v>
      </c>
      <c r="X107" s="10">
        <v>0.93700000000000006</v>
      </c>
      <c r="Y107" s="10">
        <v>0.156</v>
      </c>
      <c r="Z107" s="10">
        <v>4.5999999999999999E-2</v>
      </c>
      <c r="AA107" s="10">
        <v>2.1459999999999999</v>
      </c>
      <c r="AB107" s="10">
        <v>0.72899999999999998</v>
      </c>
      <c r="AC107" s="10">
        <v>850.82</v>
      </c>
      <c r="AD107" s="2">
        <f t="shared" si="50"/>
        <v>5.8322944923720632</v>
      </c>
      <c r="AE107" s="2">
        <f t="shared" si="51"/>
        <v>38.901404264121659</v>
      </c>
      <c r="AF107" s="2">
        <f t="shared" si="52"/>
        <v>9.1067112573752347</v>
      </c>
      <c r="AG107" s="2">
        <f t="shared" si="53"/>
        <v>60.741764086692818</v>
      </c>
    </row>
    <row r="108" spans="1:33" x14ac:dyDescent="0.3">
      <c r="A108" s="9"/>
      <c r="B108" s="8"/>
    </row>
    <row r="109" spans="1:33" x14ac:dyDescent="0.3">
      <c r="A109" s="9"/>
      <c r="B109" s="8"/>
      <c r="M109" s="10" t="s">
        <v>12</v>
      </c>
      <c r="N109" s="2">
        <f t="shared" ref="N109:R109" si="54">+MIN(N84:N106)</f>
        <v>4.0905442779770684</v>
      </c>
      <c r="O109" s="2">
        <f t="shared" si="54"/>
        <v>27.283930334107048</v>
      </c>
      <c r="P109" s="2">
        <f t="shared" si="54"/>
        <v>6.3989778434268834</v>
      </c>
      <c r="Q109" s="2">
        <f t="shared" si="54"/>
        <v>42.681182215657309</v>
      </c>
      <c r="R109" s="2">
        <f t="shared" si="54"/>
        <v>6.7544766125061546</v>
      </c>
      <c r="AC109" s="10" t="s">
        <v>12</v>
      </c>
      <c r="AD109" s="2">
        <f t="shared" ref="AD109:AG109" si="55">+MIN(AD84:AD106)</f>
        <v>4.0259081381444748</v>
      </c>
      <c r="AE109" s="2">
        <f t="shared" si="55"/>
        <v>26.852807281423647</v>
      </c>
      <c r="AF109" s="2">
        <f t="shared" si="55"/>
        <v>6.2143031581908978</v>
      </c>
      <c r="AG109" s="2">
        <f t="shared" si="55"/>
        <v>41.449402065133292</v>
      </c>
    </row>
    <row r="110" spans="1:33" x14ac:dyDescent="0.3">
      <c r="A110" s="9"/>
      <c r="B110" s="8"/>
      <c r="M110" s="10" t="s">
        <v>13</v>
      </c>
      <c r="N110" s="2">
        <f t="shared" ref="N110:R110" si="56">+MAX(N84:N106)</f>
        <v>8.0900756417675392</v>
      </c>
      <c r="O110" s="2">
        <f t="shared" si="56"/>
        <v>53.960804530589485</v>
      </c>
      <c r="P110" s="2">
        <f t="shared" si="56"/>
        <v>12.832796706027116</v>
      </c>
      <c r="Q110" s="2">
        <f t="shared" si="56"/>
        <v>85.594754029200857</v>
      </c>
      <c r="R110" s="2">
        <f t="shared" si="56"/>
        <v>13.545729856361957</v>
      </c>
      <c r="AC110" s="10" t="s">
        <v>13</v>
      </c>
      <c r="AD110" s="2">
        <f t="shared" ref="AD110:AG110" si="57">+MAX(AD84:AD106)</f>
        <v>8.0519508743699557</v>
      </c>
      <c r="AE110" s="2">
        <f t="shared" si="57"/>
        <v>53.706512332047602</v>
      </c>
      <c r="AF110" s="2">
        <f t="shared" si="57"/>
        <v>12.680297636436777</v>
      </c>
      <c r="AG110" s="2">
        <f t="shared" si="57"/>
        <v>84.577585235033297</v>
      </c>
    </row>
    <row r="111" spans="1:33" x14ac:dyDescent="0.3">
      <c r="A111" s="9"/>
      <c r="B111" s="8"/>
      <c r="M111" s="10" t="s">
        <v>14</v>
      </c>
      <c r="N111" s="3">
        <f t="shared" ref="N111:R111" si="58">+AVERAGE(N84:N106)</f>
        <v>5.8672641225384181</v>
      </c>
      <c r="O111" s="3">
        <f t="shared" si="58"/>
        <v>39.13465169733125</v>
      </c>
      <c r="P111" s="16">
        <f t="shared" si="58"/>
        <v>9.2463427828118832</v>
      </c>
      <c r="Q111" s="3">
        <f t="shared" si="58"/>
        <v>61.673106361355245</v>
      </c>
      <c r="R111" s="3">
        <f t="shared" si="58"/>
        <v>9.7600284929680967</v>
      </c>
      <c r="AC111" s="10" t="s">
        <v>14</v>
      </c>
      <c r="AD111" s="3">
        <f t="shared" ref="AD111:AG111" si="59">+AVERAGE(AD84:AD106)</f>
        <v>5.8156056229931234</v>
      </c>
      <c r="AE111" s="3">
        <f t="shared" si="59"/>
        <v>38.790089505364129</v>
      </c>
      <c r="AF111" s="3">
        <f t="shared" si="59"/>
        <v>9.0800070244504472</v>
      </c>
      <c r="AG111" s="3">
        <f t="shared" si="59"/>
        <v>60.563646853084464</v>
      </c>
    </row>
    <row r="112" spans="1:33" x14ac:dyDescent="0.3">
      <c r="A112" s="9"/>
      <c r="B112" s="8"/>
      <c r="M112" s="10" t="s">
        <v>15</v>
      </c>
      <c r="N112" s="4">
        <f t="shared" ref="N112:R112" si="60">+STDEVP(N84:N106)</f>
        <v>1.00881464845172</v>
      </c>
      <c r="O112" s="4">
        <f t="shared" si="60"/>
        <v>6.7287937051729774</v>
      </c>
      <c r="P112" s="4">
        <f t="shared" si="60"/>
        <v>1.5999031155507677</v>
      </c>
      <c r="Q112" s="4">
        <f t="shared" si="60"/>
        <v>10.67135378072367</v>
      </c>
      <c r="R112" s="4">
        <f t="shared" si="60"/>
        <v>1.6887866219702787</v>
      </c>
      <c r="AC112" s="10" t="s">
        <v>15</v>
      </c>
      <c r="AD112" s="4">
        <f t="shared" ref="AD112:AG112" si="61">+STDEVP(AD84:AD106)</f>
        <v>1.0101675670589825</v>
      </c>
      <c r="AE112" s="4">
        <f t="shared" si="61"/>
        <v>6.7378176722834535</v>
      </c>
      <c r="AF112" s="4">
        <f t="shared" si="61"/>
        <v>1.6015688352962942</v>
      </c>
      <c r="AG112" s="4">
        <f t="shared" si="61"/>
        <v>10.682464131426444</v>
      </c>
    </row>
    <row r="113" spans="1:33" x14ac:dyDescent="0.3">
      <c r="A113" s="9"/>
      <c r="B113" s="8"/>
      <c r="M113" s="10" t="s">
        <v>16</v>
      </c>
      <c r="N113" s="2">
        <f t="shared" ref="N113:R113" si="62">+N112/N111*100</f>
        <v>17.193953218783435</v>
      </c>
      <c r="O113" s="2">
        <f t="shared" si="62"/>
        <v>17.193953218783449</v>
      </c>
      <c r="P113" s="2">
        <f t="shared" si="62"/>
        <v>17.30309110456994</v>
      </c>
      <c r="Q113" s="2">
        <f t="shared" si="62"/>
        <v>17.303091104570026</v>
      </c>
      <c r="R113" s="2">
        <f t="shared" si="62"/>
        <v>17.303091104570189</v>
      </c>
      <c r="AC113" s="10" t="s">
        <v>16</v>
      </c>
      <c r="AD113" s="2">
        <f t="shared" ref="AD113:AG113" si="63">+AD112/AD111*100</f>
        <v>17.369946185227715</v>
      </c>
      <c r="AE113" s="2">
        <f t="shared" si="63"/>
        <v>17.369946185227818</v>
      </c>
      <c r="AF113" s="2">
        <f t="shared" si="63"/>
        <v>17.638409650825427</v>
      </c>
      <c r="AG113" s="2">
        <f t="shared" si="63"/>
        <v>17.638409650825697</v>
      </c>
    </row>
    <row r="114" spans="1:33" x14ac:dyDescent="0.3">
      <c r="A114" s="9"/>
      <c r="B114" s="8"/>
      <c r="N114" s="2"/>
      <c r="O114" s="2"/>
      <c r="P114" s="2"/>
      <c r="Q114" s="2"/>
      <c r="R114" s="2"/>
      <c r="AD114" s="2"/>
      <c r="AE114" s="2"/>
      <c r="AF114" s="2"/>
      <c r="AG114" s="2"/>
    </row>
    <row r="115" spans="1:33" s="12" customFormat="1" ht="9" customHeight="1" x14ac:dyDescent="0.3"/>
    <row r="116" spans="1:33" s="13" customFormat="1" ht="14.4" customHeight="1" x14ac:dyDescent="0.3">
      <c r="A116" s="32" t="s">
        <v>36</v>
      </c>
      <c r="B116" s="33" t="s">
        <v>27</v>
      </c>
      <c r="C116" s="13">
        <v>0</v>
      </c>
      <c r="D116" s="14">
        <f>+AC116/3.2819</f>
        <v>189.2702398001158</v>
      </c>
      <c r="E116" s="10">
        <v>1E-3</v>
      </c>
      <c r="F116" s="10">
        <v>4.1000000000000002E-2</v>
      </c>
      <c r="G116" s="10">
        <v>0.24099999999999999</v>
      </c>
      <c r="H116" s="10">
        <v>0.53200000000000003</v>
      </c>
      <c r="I116" s="10">
        <v>8.6999999999999994E-2</v>
      </c>
      <c r="J116" s="10">
        <v>0.04</v>
      </c>
      <c r="K116" s="10">
        <v>1.829</v>
      </c>
      <c r="L116" s="10">
        <v>1.042</v>
      </c>
      <c r="M116" s="10">
        <v>690.05</v>
      </c>
      <c r="N116" s="2">
        <f t="shared" ref="N116:N129" si="64">+($F116+$G116+$I116)*0.072*10000*3/$D116</f>
        <v>4.211121626103167</v>
      </c>
      <c r="O116" s="2">
        <f t="shared" ref="O116:Q131" si="65">+N116*6.67</f>
        <v>28.088181246108125</v>
      </c>
      <c r="P116" s="2">
        <f>+($H116+$I116)*0.072*10000*3/$D116</f>
        <v>7.0641850584223853</v>
      </c>
      <c r="Q116" s="2">
        <f t="shared" si="65"/>
        <v>47.118114339677312</v>
      </c>
      <c r="R116" s="2">
        <f t="shared" ref="R116:R149" si="66">+($H116+$I116)*0.076*10000*3/$D116</f>
        <v>7.456639783890294</v>
      </c>
      <c r="S116" s="24"/>
      <c r="U116" s="10">
        <v>3.0000000000000001E-3</v>
      </c>
      <c r="V116" s="10">
        <v>3.5999999999999997E-2</v>
      </c>
      <c r="W116" s="10">
        <v>0.23799999999999999</v>
      </c>
      <c r="X116" s="10">
        <v>0.49199999999999999</v>
      </c>
      <c r="Y116" s="10">
        <v>8.1000000000000003E-2</v>
      </c>
      <c r="Z116" s="10">
        <v>3.6999999999999998E-2</v>
      </c>
      <c r="AA116" s="10">
        <v>0.80700000000000005</v>
      </c>
      <c r="AB116" s="10">
        <v>0.81899999999999995</v>
      </c>
      <c r="AC116" s="10">
        <v>621.16600000000005</v>
      </c>
      <c r="AD116" s="15">
        <f t="shared" ref="AD116:AD149" si="67">+($V116+$W116+$Y116)*0.072*10000*3/$D116</f>
        <v>4.0513500738932908</v>
      </c>
      <c r="AE116" s="15">
        <f>+AD116*6.67</f>
        <v>27.022504992868249</v>
      </c>
      <c r="AF116" s="15">
        <f t="shared" ref="AF116:AF149" si="68">+($X116+$Y116)*0.072*10000*3/$D116</f>
        <v>6.5392213868756484</v>
      </c>
      <c r="AG116" s="15">
        <f>+AF116*6.67</f>
        <v>43.616606650460575</v>
      </c>
    </row>
    <row r="117" spans="1:33" s="13" customFormat="1" x14ac:dyDescent="0.3">
      <c r="A117" s="32"/>
      <c r="B117" s="33"/>
      <c r="C117" s="13">
        <v>1</v>
      </c>
      <c r="D117" s="14">
        <f t="shared" ref="D117:D148" si="69">+AC117/3.2819</f>
        <v>227.83997074865172</v>
      </c>
      <c r="E117" s="10">
        <v>-6.0000000000000001E-3</v>
      </c>
      <c r="F117" s="10">
        <v>4.2000000000000003E-2</v>
      </c>
      <c r="G117" s="10">
        <v>0.315</v>
      </c>
      <c r="H117" s="10">
        <v>0.65100000000000002</v>
      </c>
      <c r="I117" s="10">
        <v>0.113</v>
      </c>
      <c r="J117" s="10">
        <v>4.9000000000000002E-2</v>
      </c>
      <c r="K117" s="10">
        <v>2.4279999999999999</v>
      </c>
      <c r="L117" s="10">
        <v>1.516</v>
      </c>
      <c r="M117" s="10">
        <v>747.74800000000005</v>
      </c>
      <c r="N117" s="2">
        <f t="shared" si="64"/>
        <v>4.45575899902106</v>
      </c>
      <c r="O117" s="2">
        <f t="shared" si="65"/>
        <v>29.71991252347047</v>
      </c>
      <c r="P117" s="2">
        <f t="shared" ref="P117:P149" si="70">+($H117+$I117)*0.072*10000*3/$D117</f>
        <v>7.2429784579831686</v>
      </c>
      <c r="Q117" s="2">
        <f t="shared" si="65"/>
        <v>48.310666314747735</v>
      </c>
      <c r="R117" s="2">
        <f t="shared" si="66"/>
        <v>7.6453661500933467</v>
      </c>
      <c r="S117" s="24"/>
      <c r="U117" s="10">
        <v>-6.0000000000000001E-3</v>
      </c>
      <c r="V117" s="10">
        <v>4.2000000000000003E-2</v>
      </c>
      <c r="W117" s="10">
        <v>0.315</v>
      </c>
      <c r="X117" s="10">
        <v>0.65100000000000002</v>
      </c>
      <c r="Y117" s="10">
        <v>0.113</v>
      </c>
      <c r="Z117" s="10">
        <v>4.9000000000000002E-2</v>
      </c>
      <c r="AA117" s="10">
        <v>2.4279999999999999</v>
      </c>
      <c r="AB117" s="10">
        <v>1.516</v>
      </c>
      <c r="AC117" s="10">
        <v>747.74800000000005</v>
      </c>
      <c r="AD117" s="15">
        <f t="shared" si="67"/>
        <v>4.45575899902106</v>
      </c>
      <c r="AE117" s="15">
        <f t="shared" ref="AE117:AE149" si="71">+AD117*6.67</f>
        <v>29.71991252347047</v>
      </c>
      <c r="AF117" s="15">
        <f t="shared" si="68"/>
        <v>7.2429784579831686</v>
      </c>
      <c r="AG117" s="15">
        <f t="shared" ref="AG117:AG149" si="72">+AF117*6.67</f>
        <v>48.310666314747735</v>
      </c>
    </row>
    <row r="118" spans="1:33" s="13" customFormat="1" x14ac:dyDescent="0.3">
      <c r="A118" s="32"/>
      <c r="B118" s="33"/>
      <c r="C118" s="13">
        <v>2</v>
      </c>
      <c r="D118" s="14">
        <f t="shared" si="69"/>
        <v>207.38017611749294</v>
      </c>
      <c r="E118" s="10">
        <v>0</v>
      </c>
      <c r="F118" s="10">
        <v>4.2999999999999997E-2</v>
      </c>
      <c r="G118" s="10">
        <v>0.30099999999999999</v>
      </c>
      <c r="H118" s="10">
        <v>0.61</v>
      </c>
      <c r="I118" s="10">
        <v>0.10100000000000001</v>
      </c>
      <c r="J118" s="10">
        <v>0.05</v>
      </c>
      <c r="K118" s="10">
        <v>2.3660000000000001</v>
      </c>
      <c r="L118" s="10">
        <v>1.6639999999999999</v>
      </c>
      <c r="M118" s="10">
        <v>741.59799999999996</v>
      </c>
      <c r="N118" s="2">
        <f t="shared" si="64"/>
        <v>4.6349656847403971</v>
      </c>
      <c r="O118" s="2">
        <f t="shared" si="65"/>
        <v>30.915221117218447</v>
      </c>
      <c r="P118" s="2">
        <f t="shared" si="70"/>
        <v>7.4055294423604998</v>
      </c>
      <c r="Q118" s="2">
        <f t="shared" si="65"/>
        <v>49.394881380544533</v>
      </c>
      <c r="R118" s="2">
        <f t="shared" si="66"/>
        <v>7.8169477447138611</v>
      </c>
      <c r="S118" s="24"/>
      <c r="U118" s="10">
        <v>2E-3</v>
      </c>
      <c r="V118" s="10">
        <v>3.9E-2</v>
      </c>
      <c r="W118" s="10">
        <v>0.29799999999999999</v>
      </c>
      <c r="X118" s="10">
        <v>0.56899999999999995</v>
      </c>
      <c r="Y118" s="10">
        <v>9.4E-2</v>
      </c>
      <c r="Z118" s="10">
        <v>0.04</v>
      </c>
      <c r="AA118" s="10">
        <v>1.302</v>
      </c>
      <c r="AB118" s="10">
        <v>1.4379999999999999</v>
      </c>
      <c r="AC118" s="10">
        <v>680.601</v>
      </c>
      <c r="AD118" s="15">
        <f t="shared" si="67"/>
        <v>4.4891465396024968</v>
      </c>
      <c r="AE118" s="15">
        <f t="shared" si="71"/>
        <v>29.942607419148654</v>
      </c>
      <c r="AF118" s="15">
        <f t="shared" si="68"/>
        <v>6.9055780876019863</v>
      </c>
      <c r="AG118" s="15">
        <f t="shared" si="72"/>
        <v>46.060205844305251</v>
      </c>
    </row>
    <row r="119" spans="1:33" s="13" customFormat="1" x14ac:dyDescent="0.3">
      <c r="A119" s="32"/>
      <c r="B119" s="33"/>
      <c r="C119" s="13">
        <v>3</v>
      </c>
      <c r="D119" s="14">
        <f t="shared" si="69"/>
        <v>227.06328651086261</v>
      </c>
      <c r="E119" s="10">
        <v>-3.0000000000000001E-3</v>
      </c>
      <c r="F119" s="10">
        <v>5.5E-2</v>
      </c>
      <c r="G119" s="10">
        <v>0.36099999999999999</v>
      </c>
      <c r="H119" s="10">
        <v>0.72599999999999998</v>
      </c>
      <c r="I119" s="10">
        <v>0.11899999999999999</v>
      </c>
      <c r="J119" s="10">
        <v>5.5E-2</v>
      </c>
      <c r="K119" s="10">
        <v>2.7290000000000001</v>
      </c>
      <c r="L119" s="10">
        <v>2.2389999999999999</v>
      </c>
      <c r="M119" s="10">
        <v>818.53200000000004</v>
      </c>
      <c r="N119" s="2">
        <f t="shared" si="64"/>
        <v>5.0893300178878391</v>
      </c>
      <c r="O119" s="2">
        <f t="shared" si="65"/>
        <v>33.945831219311884</v>
      </c>
      <c r="P119" s="2">
        <f t="shared" si="70"/>
        <v>8.0382875983462121</v>
      </c>
      <c r="Q119" s="2">
        <f t="shared" si="65"/>
        <v>53.615378280969232</v>
      </c>
      <c r="R119" s="2">
        <f t="shared" si="66"/>
        <v>8.4848591315876707</v>
      </c>
      <c r="S119" s="24"/>
      <c r="U119" s="10">
        <v>-1E-3</v>
      </c>
      <c r="V119" s="10">
        <v>0.05</v>
      </c>
      <c r="W119" s="10">
        <v>0.35799999999999998</v>
      </c>
      <c r="X119" s="10">
        <v>0.68400000000000005</v>
      </c>
      <c r="Y119" s="10">
        <v>0.112</v>
      </c>
      <c r="Z119" s="10">
        <v>4.2000000000000003E-2</v>
      </c>
      <c r="AA119" s="10">
        <v>1.629</v>
      </c>
      <c r="AB119" s="10">
        <v>1.9790000000000001</v>
      </c>
      <c r="AC119" s="10">
        <v>745.19899999999996</v>
      </c>
      <c r="AD119" s="15">
        <f t="shared" si="67"/>
        <v>4.9466385220592084</v>
      </c>
      <c r="AE119" s="15">
        <f t="shared" si="71"/>
        <v>32.994078942134919</v>
      </c>
      <c r="AF119" s="15">
        <f t="shared" si="68"/>
        <v>7.5721620453060199</v>
      </c>
      <c r="AG119" s="15">
        <f t="shared" si="72"/>
        <v>50.506320842191151</v>
      </c>
    </row>
    <row r="120" spans="1:33" s="13" customFormat="1" x14ac:dyDescent="0.3">
      <c r="A120" s="32"/>
      <c r="B120" s="33"/>
      <c r="C120" s="13">
        <v>5</v>
      </c>
      <c r="D120" s="14">
        <f t="shared" si="69"/>
        <v>217.80584417562997</v>
      </c>
      <c r="E120" s="10">
        <v>1E-3</v>
      </c>
      <c r="F120" s="10">
        <v>5.7000000000000002E-2</v>
      </c>
      <c r="G120" s="10">
        <v>0.38400000000000001</v>
      </c>
      <c r="H120" s="10">
        <v>0.78300000000000003</v>
      </c>
      <c r="I120" s="10">
        <v>0.12</v>
      </c>
      <c r="J120" s="10">
        <v>5.5E-2</v>
      </c>
      <c r="K120" s="10">
        <v>2.972</v>
      </c>
      <c r="L120" s="10">
        <v>2.169</v>
      </c>
      <c r="M120" s="10">
        <v>815.08199999999999</v>
      </c>
      <c r="N120" s="2">
        <f t="shared" si="64"/>
        <v>5.5634870799099616</v>
      </c>
      <c r="O120" s="2">
        <f t="shared" si="65"/>
        <v>37.108458822999445</v>
      </c>
      <c r="P120" s="2">
        <f t="shared" si="70"/>
        <v>8.9551316099085483</v>
      </c>
      <c r="Q120" s="2">
        <f t="shared" si="65"/>
        <v>59.730727838090019</v>
      </c>
      <c r="R120" s="2">
        <f t="shared" si="66"/>
        <v>9.4526389215701361</v>
      </c>
      <c r="S120" s="24"/>
      <c r="U120" s="10">
        <v>2E-3</v>
      </c>
      <c r="V120" s="10">
        <v>5.2999999999999999E-2</v>
      </c>
      <c r="W120" s="10">
        <v>0.38100000000000001</v>
      </c>
      <c r="X120" s="10">
        <v>0.74199999999999999</v>
      </c>
      <c r="Y120" s="10">
        <v>0.114</v>
      </c>
      <c r="Z120" s="10">
        <v>4.1000000000000002E-2</v>
      </c>
      <c r="AA120" s="10">
        <v>1.847</v>
      </c>
      <c r="AB120" s="10">
        <v>1.919</v>
      </c>
      <c r="AC120" s="10">
        <v>714.81700000000001</v>
      </c>
      <c r="AD120" s="15">
        <f t="shared" si="67"/>
        <v>5.4345649194129413</v>
      </c>
      <c r="AE120" s="15">
        <f t="shared" si="71"/>
        <v>36.248548012484321</v>
      </c>
      <c r="AF120" s="15">
        <f t="shared" si="68"/>
        <v>8.4890284142654693</v>
      </c>
      <c r="AG120" s="15">
        <f t="shared" si="72"/>
        <v>56.621819523150677</v>
      </c>
    </row>
    <row r="121" spans="1:33" s="13" customFormat="1" x14ac:dyDescent="0.3">
      <c r="A121" s="32"/>
      <c r="B121" s="33"/>
      <c r="C121" s="13" t="s">
        <v>34</v>
      </c>
      <c r="D121" s="14">
        <f t="shared" si="69"/>
        <v>222.8961881836741</v>
      </c>
      <c r="E121" s="10">
        <v>5.0000000000000001E-3</v>
      </c>
      <c r="F121" s="10">
        <v>8.5999999999999993E-2</v>
      </c>
      <c r="G121" s="10">
        <v>0.56699999999999995</v>
      </c>
      <c r="H121" s="10">
        <v>1.1100000000000001</v>
      </c>
      <c r="I121" s="10">
        <v>0.16900000000000001</v>
      </c>
      <c r="J121" s="10">
        <v>3.9E-2</v>
      </c>
      <c r="K121" s="10">
        <v>3.2309999999999999</v>
      </c>
      <c r="L121" s="10">
        <v>2.6269999999999998</v>
      </c>
      <c r="M121" s="10">
        <v>848.65700000000004</v>
      </c>
      <c r="N121" s="2">
        <f t="shared" si="64"/>
        <v>7.965681308721666</v>
      </c>
      <c r="O121" s="2">
        <f t="shared" si="65"/>
        <v>53.131094329173514</v>
      </c>
      <c r="P121" s="2">
        <f t="shared" si="70"/>
        <v>12.394290016855244</v>
      </c>
      <c r="Q121" s="2">
        <f t="shared" si="65"/>
        <v>82.669914412424475</v>
      </c>
      <c r="R121" s="2">
        <f t="shared" si="66"/>
        <v>13.082861684458317</v>
      </c>
      <c r="S121" s="24"/>
      <c r="U121" s="10">
        <v>4.0000000000000001E-3</v>
      </c>
      <c r="V121" s="10">
        <v>8.2000000000000003E-2</v>
      </c>
      <c r="W121" s="10">
        <v>0.56399999999999995</v>
      </c>
      <c r="X121" s="10">
        <v>1.0680000000000001</v>
      </c>
      <c r="Y121" s="10">
        <v>0.16200000000000001</v>
      </c>
      <c r="Z121" s="10">
        <v>3.5999999999999997E-2</v>
      </c>
      <c r="AA121" s="10">
        <v>2.1339999999999999</v>
      </c>
      <c r="AB121" s="10">
        <v>2.3130000000000002</v>
      </c>
      <c r="AC121" s="10">
        <v>731.52300000000002</v>
      </c>
      <c r="AD121" s="15">
        <f t="shared" si="67"/>
        <v>7.8300127706169169</v>
      </c>
      <c r="AE121" s="15">
        <f t="shared" si="71"/>
        <v>52.226185180014838</v>
      </c>
      <c r="AF121" s="15">
        <f t="shared" si="68"/>
        <v>11.919450133488624</v>
      </c>
      <c r="AG121" s="15">
        <f t="shared" si="72"/>
        <v>79.502732390369118</v>
      </c>
    </row>
    <row r="122" spans="1:33" s="13" customFormat="1" x14ac:dyDescent="0.3">
      <c r="A122" s="32"/>
      <c r="B122" s="33"/>
      <c r="C122" s="13">
        <v>6</v>
      </c>
      <c r="D122" s="14">
        <f t="shared" si="69"/>
        <v>296.10317194308175</v>
      </c>
      <c r="E122" s="10">
        <v>6.0000000000000001E-3</v>
      </c>
      <c r="F122" s="10">
        <v>7.6999999999999999E-2</v>
      </c>
      <c r="G122" s="10">
        <v>0.51600000000000001</v>
      </c>
      <c r="H122" s="10">
        <v>1.026</v>
      </c>
      <c r="I122" s="10">
        <v>0.17399999999999999</v>
      </c>
      <c r="J122" s="10">
        <v>6.5000000000000002E-2</v>
      </c>
      <c r="K122" s="10">
        <v>3.3559999999999999</v>
      </c>
      <c r="L122" s="10">
        <v>2.343</v>
      </c>
      <c r="M122" s="10">
        <v>1105.5909999999999</v>
      </c>
      <c r="N122" s="2">
        <f t="shared" si="64"/>
        <v>5.5950768413871019</v>
      </c>
      <c r="O122" s="2">
        <f t="shared" si="65"/>
        <v>37.319162532051969</v>
      </c>
      <c r="P122" s="2">
        <f t="shared" si="70"/>
        <v>8.753705618858568</v>
      </c>
      <c r="Q122" s="2">
        <f t="shared" si="65"/>
        <v>58.387216477786652</v>
      </c>
      <c r="R122" s="2">
        <f t="shared" si="66"/>
        <v>9.2400225976840442</v>
      </c>
      <c r="S122" s="24"/>
      <c r="U122" s="10">
        <v>5.0000000000000001E-3</v>
      </c>
      <c r="V122" s="10">
        <v>7.1999999999999995E-2</v>
      </c>
      <c r="W122" s="10">
        <v>0.51300000000000001</v>
      </c>
      <c r="X122" s="10">
        <v>0.98199999999999998</v>
      </c>
      <c r="Y122" s="10">
        <v>0.16700000000000001</v>
      </c>
      <c r="Z122" s="10">
        <v>5.7000000000000002E-2</v>
      </c>
      <c r="AA122" s="10">
        <v>2.1779999999999999</v>
      </c>
      <c r="AB122" s="10">
        <v>2.0960000000000001</v>
      </c>
      <c r="AC122" s="10">
        <v>971.78099999999995</v>
      </c>
      <c r="AD122" s="15">
        <f t="shared" si="67"/>
        <v>5.4856555211513696</v>
      </c>
      <c r="AE122" s="15">
        <f t="shared" si="71"/>
        <v>36.589322326079632</v>
      </c>
      <c r="AF122" s="15">
        <f t="shared" si="68"/>
        <v>8.3816731300570808</v>
      </c>
      <c r="AG122" s="15">
        <f t="shared" si="72"/>
        <v>55.905759777480725</v>
      </c>
    </row>
    <row r="123" spans="1:33" s="13" customFormat="1" x14ac:dyDescent="0.3">
      <c r="A123" s="32"/>
      <c r="B123" s="33"/>
      <c r="C123" s="13">
        <v>7</v>
      </c>
      <c r="D123" s="14">
        <f t="shared" si="69"/>
        <v>260.63225570553647</v>
      </c>
      <c r="E123" s="10">
        <v>0.01</v>
      </c>
      <c r="F123" s="10">
        <v>7.4999999999999997E-2</v>
      </c>
      <c r="G123" s="10">
        <v>0.50900000000000001</v>
      </c>
      <c r="H123" s="10">
        <v>1.004</v>
      </c>
      <c r="I123" s="10">
        <v>0.17100000000000001</v>
      </c>
      <c r="J123" s="10">
        <v>5.0999999999999997E-2</v>
      </c>
      <c r="K123" s="10">
        <v>3.2839999999999998</v>
      </c>
      <c r="L123" s="10">
        <v>2.714</v>
      </c>
      <c r="M123" s="10">
        <v>963.40800000000002</v>
      </c>
      <c r="N123" s="2">
        <f t="shared" si="64"/>
        <v>6.2570919918771892</v>
      </c>
      <c r="O123" s="2">
        <f t="shared" si="65"/>
        <v>41.734803585820849</v>
      </c>
      <c r="P123" s="2">
        <f t="shared" si="70"/>
        <v>9.7378583979545663</v>
      </c>
      <c r="Q123" s="2">
        <f t="shared" si="65"/>
        <v>64.951515514356956</v>
      </c>
      <c r="R123" s="2">
        <f t="shared" si="66"/>
        <v>10.278850531174264</v>
      </c>
      <c r="S123" s="24"/>
      <c r="U123" s="10">
        <v>8.9999999999999993E-3</v>
      </c>
      <c r="V123" s="10">
        <v>7.0999999999999994E-2</v>
      </c>
      <c r="W123" s="10">
        <v>0.50600000000000001</v>
      </c>
      <c r="X123" s="10">
        <v>0.96199999999999997</v>
      </c>
      <c r="Y123" s="10">
        <v>0.16400000000000001</v>
      </c>
      <c r="Z123" s="10">
        <v>4.5999999999999999E-2</v>
      </c>
      <c r="AA123" s="10">
        <v>2.1659999999999999</v>
      </c>
      <c r="AB123" s="10">
        <v>2.4340000000000002</v>
      </c>
      <c r="AC123" s="10">
        <v>855.36900000000003</v>
      </c>
      <c r="AD123" s="15">
        <f t="shared" si="67"/>
        <v>6.1410664450079429</v>
      </c>
      <c r="AE123" s="15">
        <f t="shared" si="71"/>
        <v>40.96091318820298</v>
      </c>
      <c r="AF123" s="15">
        <f t="shared" si="68"/>
        <v>9.3317689839122036</v>
      </c>
      <c r="AG123" s="15">
        <f t="shared" si="72"/>
        <v>62.242899122694396</v>
      </c>
    </row>
    <row r="124" spans="1:33" s="13" customFormat="1" x14ac:dyDescent="0.3">
      <c r="A124" s="32"/>
      <c r="B124" s="33"/>
      <c r="C124" s="13">
        <v>8</v>
      </c>
      <c r="D124" s="14">
        <f t="shared" si="69"/>
        <v>232.32152107011186</v>
      </c>
      <c r="E124" s="10">
        <v>3.0000000000000001E-3</v>
      </c>
      <c r="F124" s="10">
        <v>5.3999999999999999E-2</v>
      </c>
      <c r="G124" s="10">
        <v>0.307</v>
      </c>
      <c r="H124" s="10">
        <v>0.64100000000000001</v>
      </c>
      <c r="I124" s="10">
        <v>0.11799999999999999</v>
      </c>
      <c r="J124" s="10">
        <v>5.5E-2</v>
      </c>
      <c r="K124" s="10">
        <v>2.7930000000000001</v>
      </c>
      <c r="L124" s="10">
        <v>3.097</v>
      </c>
      <c r="M124" s="10">
        <v>916.85500000000002</v>
      </c>
      <c r="N124" s="2">
        <f t="shared" si="64"/>
        <v>4.4534832383770331</v>
      </c>
      <c r="O124" s="2">
        <f t="shared" si="65"/>
        <v>29.704733199974811</v>
      </c>
      <c r="P124" s="2">
        <f t="shared" si="70"/>
        <v>7.0567719789732104</v>
      </c>
      <c r="Q124" s="2">
        <f t="shared" si="65"/>
        <v>47.068669099751311</v>
      </c>
      <c r="R124" s="2">
        <f t="shared" si="66"/>
        <v>7.4488148666939455</v>
      </c>
      <c r="S124" s="24"/>
      <c r="U124" s="10">
        <v>2E-3</v>
      </c>
      <c r="V124" s="10">
        <v>4.9000000000000002E-2</v>
      </c>
      <c r="W124" s="10">
        <v>0.30399999999999999</v>
      </c>
      <c r="X124" s="10">
        <v>0.59899999999999998</v>
      </c>
      <c r="Y124" s="10">
        <v>0.111</v>
      </c>
      <c r="Z124" s="10">
        <v>4.4999999999999998E-2</v>
      </c>
      <c r="AA124" s="10">
        <v>1.6439999999999999</v>
      </c>
      <c r="AB124" s="10">
        <v>2.7789999999999999</v>
      </c>
      <c r="AC124" s="10">
        <v>762.45600000000002</v>
      </c>
      <c r="AD124" s="15">
        <f t="shared" si="67"/>
        <v>4.3140213415593802</v>
      </c>
      <c r="AE124" s="15">
        <f t="shared" si="71"/>
        <v>28.774522348201067</v>
      </c>
      <c r="AF124" s="15">
        <f t="shared" si="68"/>
        <v>6.6011964493688806</v>
      </c>
      <c r="AG124" s="15">
        <f t="shared" si="72"/>
        <v>44.02998031729043</v>
      </c>
    </row>
    <row r="125" spans="1:33" s="13" customFormat="1" x14ac:dyDescent="0.3">
      <c r="A125" s="32"/>
      <c r="B125" s="33"/>
      <c r="C125" s="13" t="s">
        <v>22</v>
      </c>
      <c r="D125" s="14">
        <f t="shared" si="69"/>
        <v>254.62841646607149</v>
      </c>
      <c r="E125" s="13">
        <v>4.5000000000000005E-3</v>
      </c>
      <c r="F125" s="13">
        <v>5.45E-2</v>
      </c>
      <c r="G125" s="13">
        <v>0.36399999999999999</v>
      </c>
      <c r="H125" s="13">
        <v>0.74399999999999999</v>
      </c>
      <c r="I125" s="13">
        <v>0.1305</v>
      </c>
      <c r="J125" s="13">
        <v>5.5500000000000001E-2</v>
      </c>
      <c r="K125" s="13">
        <v>2.7524999999999999</v>
      </c>
      <c r="L125" s="10">
        <v>2.0630000000000002</v>
      </c>
      <c r="M125" s="10">
        <v>915.61300000000006</v>
      </c>
      <c r="N125" s="2">
        <f t="shared" si="64"/>
        <v>4.6571392794959694</v>
      </c>
      <c r="O125" s="2">
        <f t="shared" si="65"/>
        <v>31.063118994238117</v>
      </c>
      <c r="P125" s="2">
        <f t="shared" si="70"/>
        <v>7.418339344115167</v>
      </c>
      <c r="Q125" s="2">
        <f t="shared" si="65"/>
        <v>49.480323425248166</v>
      </c>
      <c r="R125" s="2">
        <f t="shared" si="66"/>
        <v>7.830469307677121</v>
      </c>
      <c r="S125" s="24"/>
      <c r="U125" s="13">
        <v>4.5000000000000005E-3</v>
      </c>
      <c r="V125" s="13">
        <v>5.0500000000000003E-2</v>
      </c>
      <c r="W125" s="13">
        <v>0.36099999999999999</v>
      </c>
      <c r="X125" s="13">
        <v>0.70199999999999996</v>
      </c>
      <c r="Y125" s="13">
        <v>0.124</v>
      </c>
      <c r="Z125" s="13">
        <v>4.8500000000000001E-2</v>
      </c>
      <c r="AA125" s="13">
        <v>1.6439999999999999</v>
      </c>
      <c r="AB125" s="13">
        <v>1.8505</v>
      </c>
      <c r="AC125" s="13">
        <v>835.66499999999996</v>
      </c>
      <c r="AD125" s="15">
        <f t="shared" si="67"/>
        <v>4.5426194611477078</v>
      </c>
      <c r="AE125" s="15">
        <f t="shared" si="71"/>
        <v>30.299271805855209</v>
      </c>
      <c r="AF125" s="15">
        <f t="shared" si="68"/>
        <v>7.0069162930121518</v>
      </c>
      <c r="AG125" s="15">
        <f t="shared" si="72"/>
        <v>46.736131674391054</v>
      </c>
    </row>
    <row r="126" spans="1:33" s="13" customFormat="1" x14ac:dyDescent="0.3">
      <c r="A126" s="32"/>
      <c r="B126" s="33"/>
      <c r="C126" s="13" t="s">
        <v>23</v>
      </c>
      <c r="D126" s="14">
        <f t="shared" si="69"/>
        <v>281.38075505042809</v>
      </c>
      <c r="E126" s="13">
        <v>5.3999999999999994E-3</v>
      </c>
      <c r="F126" s="13">
        <v>6.9499999999999992E-2</v>
      </c>
      <c r="G126" s="13">
        <v>0.46420000000000006</v>
      </c>
      <c r="H126" s="13">
        <v>0.98059999999999992</v>
      </c>
      <c r="I126" s="13">
        <v>0.17280000000000001</v>
      </c>
      <c r="J126" s="13">
        <v>5.6900000000000006E-2</v>
      </c>
      <c r="K126" s="13">
        <v>3.5407999999999999</v>
      </c>
      <c r="L126" s="10">
        <v>2.9706999999999999</v>
      </c>
      <c r="M126" s="10">
        <v>981.70669999999996</v>
      </c>
      <c r="N126" s="2">
        <f t="shared" si="64"/>
        <v>5.4233986248509014</v>
      </c>
      <c r="O126" s="2">
        <f t="shared" si="65"/>
        <v>36.174068827755512</v>
      </c>
      <c r="P126" s="2">
        <f t="shared" si="70"/>
        <v>8.8539957167771099</v>
      </c>
      <c r="Q126" s="2">
        <f t="shared" si="65"/>
        <v>59.05615143090332</v>
      </c>
      <c r="R126" s="2">
        <f t="shared" si="66"/>
        <v>9.3458843677091732</v>
      </c>
      <c r="S126" s="24"/>
      <c r="U126" s="13">
        <v>4.5999999999999999E-3</v>
      </c>
      <c r="V126" s="13">
        <v>6.5000000000000002E-2</v>
      </c>
      <c r="W126" s="13">
        <v>0.4612</v>
      </c>
      <c r="X126" s="13">
        <v>0.93840000000000001</v>
      </c>
      <c r="Y126" s="13">
        <v>0.16539999999999999</v>
      </c>
      <c r="Z126" s="13">
        <v>4.5799999999999993E-2</v>
      </c>
      <c r="AA126" s="13">
        <v>2.4120999999999997</v>
      </c>
      <c r="AB126" s="13">
        <v>2.7224999999999997</v>
      </c>
      <c r="AC126" s="13">
        <v>923.46349999999984</v>
      </c>
      <c r="AD126" s="15">
        <f t="shared" si="67"/>
        <v>5.3090198003494455</v>
      </c>
      <c r="AE126" s="15">
        <f t="shared" si="71"/>
        <v>35.411162068330803</v>
      </c>
      <c r="AF126" s="15">
        <f t="shared" si="68"/>
        <v>8.4732447305172336</v>
      </c>
      <c r="AG126" s="15">
        <f t="shared" si="72"/>
        <v>56.516542352549948</v>
      </c>
    </row>
    <row r="127" spans="1:33" s="13" customFormat="1" x14ac:dyDescent="0.3">
      <c r="A127" s="32"/>
      <c r="B127" s="33"/>
      <c r="C127" s="13">
        <v>14</v>
      </c>
      <c r="D127" s="14">
        <f t="shared" si="69"/>
        <v>269.85161034766446</v>
      </c>
      <c r="E127" s="10">
        <v>0.01</v>
      </c>
      <c r="F127" s="10">
        <v>0.06</v>
      </c>
      <c r="G127" s="10">
        <v>0.39200000000000002</v>
      </c>
      <c r="H127" s="10">
        <v>0.80300000000000005</v>
      </c>
      <c r="I127" s="10">
        <v>0.152</v>
      </c>
      <c r="J127" s="10">
        <v>6.5000000000000002E-2</v>
      </c>
      <c r="K127" s="10">
        <v>3.05</v>
      </c>
      <c r="L127" s="10">
        <v>1.996</v>
      </c>
      <c r="M127" s="10">
        <v>954.72500000000002</v>
      </c>
      <c r="N127" s="2">
        <f t="shared" si="64"/>
        <v>4.8346570854965858</v>
      </c>
      <c r="O127" s="2">
        <f t="shared" si="65"/>
        <v>32.247162760262228</v>
      </c>
      <c r="P127" s="2">
        <f t="shared" si="70"/>
        <v>7.6442011865053656</v>
      </c>
      <c r="Q127" s="2">
        <f t="shared" si="65"/>
        <v>50.986821913990788</v>
      </c>
      <c r="R127" s="2">
        <f t="shared" si="66"/>
        <v>8.0688790302001081</v>
      </c>
      <c r="S127" s="24"/>
      <c r="U127" s="10">
        <v>8.9999999999999993E-3</v>
      </c>
      <c r="V127" s="10">
        <v>5.5E-2</v>
      </c>
      <c r="W127" s="10">
        <v>0.38900000000000001</v>
      </c>
      <c r="X127" s="10">
        <v>0.76</v>
      </c>
      <c r="Y127" s="10">
        <v>0.14399999999999999</v>
      </c>
      <c r="Z127" s="10">
        <v>5.8999999999999997E-2</v>
      </c>
      <c r="AA127" s="10">
        <v>1.9330000000000001</v>
      </c>
      <c r="AB127" s="10">
        <v>1.776</v>
      </c>
      <c r="AC127" s="10">
        <v>885.62599999999998</v>
      </c>
      <c r="AD127" s="15">
        <f t="shared" si="67"/>
        <v>4.7065866991258147</v>
      </c>
      <c r="AE127" s="15">
        <f t="shared" si="71"/>
        <v>31.392933283169185</v>
      </c>
      <c r="AF127" s="15">
        <f t="shared" si="68"/>
        <v>7.2359768299485321</v>
      </c>
      <c r="AG127" s="15">
        <f t="shared" si="72"/>
        <v>48.263965455756711</v>
      </c>
    </row>
    <row r="128" spans="1:33" s="13" customFormat="1" x14ac:dyDescent="0.3">
      <c r="A128" s="32"/>
      <c r="B128" s="33"/>
      <c r="C128" s="13">
        <v>15</v>
      </c>
      <c r="D128" s="14">
        <f t="shared" si="69"/>
        <v>294.25698528291542</v>
      </c>
      <c r="E128" s="10">
        <v>8.0000000000000002E-3</v>
      </c>
      <c r="F128" s="10">
        <v>7.4999999999999997E-2</v>
      </c>
      <c r="G128" s="10">
        <v>0.53800000000000003</v>
      </c>
      <c r="H128" s="10">
        <v>1.0760000000000001</v>
      </c>
      <c r="I128" s="10">
        <v>0.19400000000000001</v>
      </c>
      <c r="J128" s="10">
        <v>6.4000000000000001E-2</v>
      </c>
      <c r="K128" s="10">
        <v>3.7040000000000002</v>
      </c>
      <c r="L128" s="10">
        <v>2.3740000000000001</v>
      </c>
      <c r="M128" s="10">
        <v>1037.2560000000001</v>
      </c>
      <c r="N128" s="2">
        <f t="shared" si="64"/>
        <v>5.9238015992179918</v>
      </c>
      <c r="O128" s="2">
        <f t="shared" si="65"/>
        <v>39.511756666784002</v>
      </c>
      <c r="P128" s="2">
        <f t="shared" si="70"/>
        <v>9.322463483279865</v>
      </c>
      <c r="Q128" s="2">
        <f t="shared" si="65"/>
        <v>62.180831433476698</v>
      </c>
      <c r="R128" s="2">
        <f t="shared" si="66"/>
        <v>9.8403781212398584</v>
      </c>
      <c r="S128" s="24"/>
      <c r="U128" s="10">
        <v>7.0000000000000001E-3</v>
      </c>
      <c r="V128" s="10">
        <v>7.0999999999999994E-2</v>
      </c>
      <c r="W128" s="10">
        <v>0.53500000000000003</v>
      </c>
      <c r="X128" s="10">
        <v>1.034</v>
      </c>
      <c r="Y128" s="10">
        <v>0.187</v>
      </c>
      <c r="Z128" s="10">
        <v>5.3999999999999999E-2</v>
      </c>
      <c r="AA128" s="10">
        <v>2.5739999999999998</v>
      </c>
      <c r="AB128" s="10">
        <v>2.1509999999999998</v>
      </c>
      <c r="AC128" s="10">
        <v>965.72199999999998</v>
      </c>
      <c r="AD128" s="15">
        <f t="shared" si="67"/>
        <v>5.8210342852290804</v>
      </c>
      <c r="AE128" s="15">
        <f t="shared" si="71"/>
        <v>38.826298682477969</v>
      </c>
      <c r="AF128" s="15">
        <f t="shared" si="68"/>
        <v>8.9627778843186743</v>
      </c>
      <c r="AG128" s="15">
        <f t="shared" si="72"/>
        <v>59.781728488405555</v>
      </c>
    </row>
    <row r="129" spans="1:33" s="13" customFormat="1" x14ac:dyDescent="0.3">
      <c r="A129" s="32"/>
      <c r="B129" s="33"/>
      <c r="C129" s="13">
        <v>16</v>
      </c>
      <c r="D129" s="14">
        <f t="shared" si="69"/>
        <v>249.41223072000977</v>
      </c>
      <c r="E129" s="10">
        <v>6.0000000000000001E-3</v>
      </c>
      <c r="F129" s="10">
        <v>7.6999999999999999E-2</v>
      </c>
      <c r="G129" s="10">
        <v>0.55600000000000005</v>
      </c>
      <c r="H129" s="10">
        <v>1.1060000000000001</v>
      </c>
      <c r="I129" s="10">
        <v>0.188</v>
      </c>
      <c r="J129" s="10">
        <v>5.3999999999999999E-2</v>
      </c>
      <c r="K129" s="10">
        <v>3.9609999999999999</v>
      </c>
      <c r="L129" s="10">
        <v>2.895</v>
      </c>
      <c r="M129" s="10">
        <v>934.88699999999994</v>
      </c>
      <c r="N129" s="2">
        <f t="shared" si="64"/>
        <v>7.1101565263283897</v>
      </c>
      <c r="O129" s="2">
        <f t="shared" si="65"/>
        <v>47.424744030610356</v>
      </c>
      <c r="P129" s="2">
        <f t="shared" si="70"/>
        <v>11.206507363055954</v>
      </c>
      <c r="Q129" s="2">
        <f t="shared" si="65"/>
        <v>74.747404111583208</v>
      </c>
      <c r="R129" s="2">
        <f t="shared" si="66"/>
        <v>11.829091105447953</v>
      </c>
      <c r="S129" s="24"/>
      <c r="U129" s="10">
        <v>5.0000000000000001E-3</v>
      </c>
      <c r="V129" s="10">
        <v>7.1999999999999995E-2</v>
      </c>
      <c r="W129" s="10">
        <v>0.55300000000000005</v>
      </c>
      <c r="X129" s="10">
        <v>1.0629999999999999</v>
      </c>
      <c r="Y129" s="10">
        <v>0.18099999999999999</v>
      </c>
      <c r="Z129" s="10">
        <v>4.2000000000000003E-2</v>
      </c>
      <c r="AA129" s="10">
        <v>2.8079999999999998</v>
      </c>
      <c r="AB129" s="10">
        <v>2.613</v>
      </c>
      <c r="AC129" s="10">
        <v>818.54600000000005</v>
      </c>
      <c r="AD129" s="15">
        <f t="shared" si="67"/>
        <v>6.9802511086731833</v>
      </c>
      <c r="AE129" s="15">
        <f t="shared" si="71"/>
        <v>46.558274894850129</v>
      </c>
      <c r="AF129" s="15">
        <f t="shared" si="68"/>
        <v>10.77348930420526</v>
      </c>
      <c r="AG129" s="15">
        <f t="shared" si="72"/>
        <v>71.859173659049077</v>
      </c>
    </row>
    <row r="130" spans="1:33" s="13" customFormat="1" x14ac:dyDescent="0.3">
      <c r="A130" s="32"/>
      <c r="B130" s="33"/>
      <c r="C130" s="13">
        <v>17</v>
      </c>
      <c r="D130" s="14">
        <f t="shared" si="69"/>
        <v>301.70358633718274</v>
      </c>
      <c r="E130" s="10">
        <v>0.01</v>
      </c>
      <c r="F130" s="10">
        <v>8.7999999999999995E-2</v>
      </c>
      <c r="G130" s="10">
        <v>0.59699999999999998</v>
      </c>
      <c r="H130" s="10">
        <v>1.196</v>
      </c>
      <c r="I130" s="10">
        <v>0.20799999999999999</v>
      </c>
      <c r="J130" s="10">
        <v>6.6000000000000003E-2</v>
      </c>
      <c r="K130" s="10">
        <v>4.0140000000000002</v>
      </c>
      <c r="L130" s="10">
        <v>2.7370000000000001</v>
      </c>
      <c r="M130" s="10">
        <v>1095.825</v>
      </c>
      <c r="N130" s="2">
        <f>+($F130+$G130+$I130)*0.072*10000*3/$D130</f>
        <v>6.3932949005262767</v>
      </c>
      <c r="O130" s="2">
        <f t="shared" si="65"/>
        <v>42.643276986510266</v>
      </c>
      <c r="P130" s="2">
        <f t="shared" si="70"/>
        <v>10.051720089965166</v>
      </c>
      <c r="Q130" s="2">
        <f t="shared" si="65"/>
        <v>67.044973000067657</v>
      </c>
      <c r="R130" s="2">
        <f t="shared" si="66"/>
        <v>10.61014898385212</v>
      </c>
      <c r="S130" s="24"/>
      <c r="U130" s="10">
        <v>8.9999999999999993E-3</v>
      </c>
      <c r="V130" s="10">
        <v>8.4000000000000005E-2</v>
      </c>
      <c r="W130" s="10">
        <v>0.59399999999999997</v>
      </c>
      <c r="X130" s="10">
        <v>1.153</v>
      </c>
      <c r="Y130" s="10">
        <v>0.20100000000000001</v>
      </c>
      <c r="Z130" s="10">
        <v>5.6000000000000001E-2</v>
      </c>
      <c r="AA130" s="10">
        <v>2.85</v>
      </c>
      <c r="AB130" s="10">
        <v>2.4740000000000002</v>
      </c>
      <c r="AC130" s="10">
        <v>990.16099999999994</v>
      </c>
      <c r="AD130" s="15">
        <f t="shared" si="67"/>
        <v>6.2930640734183623</v>
      </c>
      <c r="AE130" s="15">
        <f t="shared" si="71"/>
        <v>41.974737369700478</v>
      </c>
      <c r="AF130" s="15">
        <f t="shared" si="68"/>
        <v>9.6937528502940431</v>
      </c>
      <c r="AG130" s="15">
        <f t="shared" si="72"/>
        <v>64.657331511461265</v>
      </c>
    </row>
    <row r="131" spans="1:33" s="13" customFormat="1" x14ac:dyDescent="0.3">
      <c r="A131" s="32"/>
      <c r="B131" s="33"/>
      <c r="C131" s="13">
        <v>19</v>
      </c>
      <c r="D131" s="14">
        <f t="shared" si="69"/>
        <v>286.71257503275541</v>
      </c>
      <c r="E131" s="10">
        <v>5.0000000000000001E-3</v>
      </c>
      <c r="F131" s="10">
        <v>9.5000000000000001E-2</v>
      </c>
      <c r="G131" s="10">
        <v>0.625</v>
      </c>
      <c r="H131" s="10">
        <v>1.24</v>
      </c>
      <c r="I131" s="10">
        <v>0.218</v>
      </c>
      <c r="J131" s="10">
        <v>7.2999999999999995E-2</v>
      </c>
      <c r="K131" s="10">
        <v>4.351</v>
      </c>
      <c r="L131" s="10">
        <v>2.7530000000000001</v>
      </c>
      <c r="M131" s="10">
        <v>1129.818</v>
      </c>
      <c r="N131" s="2">
        <f t="shared" ref="N131:N149" si="73">+($F131+$G131+$I131)*0.072*10000*3/$D131</f>
        <v>7.0665892480248926</v>
      </c>
      <c r="O131" s="2">
        <f t="shared" si="65"/>
        <v>47.134150284326033</v>
      </c>
      <c r="P131" s="2">
        <f t="shared" si="70"/>
        <v>10.984101411109053</v>
      </c>
      <c r="Q131" s="2">
        <f t="shared" si="65"/>
        <v>73.263956412097386</v>
      </c>
      <c r="R131" s="2">
        <f t="shared" si="66"/>
        <v>11.594329267281781</v>
      </c>
      <c r="S131" s="24"/>
      <c r="U131" s="10">
        <v>4.0000000000000001E-3</v>
      </c>
      <c r="V131" s="10">
        <v>0.09</v>
      </c>
      <c r="W131" s="10">
        <v>0.622</v>
      </c>
      <c r="X131" s="10">
        <v>1.1950000000000001</v>
      </c>
      <c r="Y131" s="10">
        <v>0.21099999999999999</v>
      </c>
      <c r="Z131" s="10">
        <v>5.8000000000000003E-2</v>
      </c>
      <c r="AA131" s="10">
        <v>3.1110000000000002</v>
      </c>
      <c r="AB131" s="10">
        <v>2.4089999999999998</v>
      </c>
      <c r="AC131" s="10">
        <v>940.96199999999999</v>
      </c>
      <c r="AD131" s="15">
        <f t="shared" si="67"/>
        <v>6.9535840894743872</v>
      </c>
      <c r="AE131" s="15">
        <f t="shared" si="71"/>
        <v>46.380405876794164</v>
      </c>
      <c r="AF131" s="15">
        <f t="shared" si="68"/>
        <v>10.592350194800641</v>
      </c>
      <c r="AG131" s="15">
        <f t="shared" si="72"/>
        <v>70.650975799320278</v>
      </c>
    </row>
    <row r="132" spans="1:33" s="13" customFormat="1" x14ac:dyDescent="0.3">
      <c r="A132" s="32"/>
      <c r="B132" s="33"/>
      <c r="C132" s="13">
        <v>20</v>
      </c>
      <c r="D132" s="14">
        <f t="shared" si="69"/>
        <v>342.53024162832509</v>
      </c>
      <c r="E132" s="10">
        <v>6.0000000000000001E-3</v>
      </c>
      <c r="F132" s="10">
        <v>8.7999999999999995E-2</v>
      </c>
      <c r="G132" s="10">
        <v>0.51500000000000001</v>
      </c>
      <c r="H132" s="10">
        <v>1.0780000000000001</v>
      </c>
      <c r="I132" s="10">
        <v>0.21199999999999999</v>
      </c>
      <c r="J132" s="10">
        <v>8.7999999999999995E-2</v>
      </c>
      <c r="K132" s="10">
        <v>3.5920000000000001</v>
      </c>
      <c r="L132" s="10">
        <v>2.145</v>
      </c>
      <c r="M132" s="10">
        <v>1338.357</v>
      </c>
      <c r="N132" s="2">
        <f t="shared" si="73"/>
        <v>5.1394002223902486</v>
      </c>
      <c r="O132" s="2">
        <f t="shared" ref="O132:O149" si="74">+N132*6.67</f>
        <v>34.279799483342956</v>
      </c>
      <c r="P132" s="2">
        <f t="shared" si="70"/>
        <v>8.1347561802250574</v>
      </c>
      <c r="Q132" s="2">
        <f t="shared" ref="Q132:Q149" si="75">+P132*6.67</f>
        <v>54.258823722101134</v>
      </c>
      <c r="R132" s="2">
        <f t="shared" si="66"/>
        <v>8.5866870791264489</v>
      </c>
      <c r="S132" s="24"/>
      <c r="U132" s="10">
        <v>7.0000000000000001E-3</v>
      </c>
      <c r="V132" s="10">
        <v>8.3000000000000004E-2</v>
      </c>
      <c r="W132" s="10">
        <v>0.51100000000000001</v>
      </c>
      <c r="X132" s="10">
        <v>1.032</v>
      </c>
      <c r="Y132" s="10">
        <v>0.20399999999999999</v>
      </c>
      <c r="Z132" s="10">
        <v>7.6999999999999999E-2</v>
      </c>
      <c r="AA132" s="10">
        <v>2.383</v>
      </c>
      <c r="AB132" s="10">
        <v>1.879</v>
      </c>
      <c r="AC132" s="10">
        <v>1124.1500000000001</v>
      </c>
      <c r="AD132" s="15">
        <f t="shared" si="67"/>
        <v>5.0321980091624772</v>
      </c>
      <c r="AE132" s="15">
        <f t="shared" si="71"/>
        <v>33.564760721113721</v>
      </c>
      <c r="AF132" s="15">
        <f t="shared" si="68"/>
        <v>7.7942315029133091</v>
      </c>
      <c r="AG132" s="15">
        <f t="shared" si="72"/>
        <v>51.987524124431772</v>
      </c>
    </row>
    <row r="133" spans="1:33" s="13" customFormat="1" x14ac:dyDescent="0.3">
      <c r="A133" s="32"/>
      <c r="B133" s="33"/>
      <c r="C133" s="13">
        <v>23</v>
      </c>
      <c r="D133" s="14">
        <f t="shared" si="69"/>
        <v>313.9873244157348</v>
      </c>
      <c r="E133" s="10">
        <v>6.0000000000000001E-3</v>
      </c>
      <c r="F133" s="10">
        <v>8.5000000000000006E-2</v>
      </c>
      <c r="G133" s="10">
        <v>0.58199999999999996</v>
      </c>
      <c r="H133" s="10">
        <v>1.1779999999999999</v>
      </c>
      <c r="I133" s="10">
        <v>0.20499999999999999</v>
      </c>
      <c r="J133" s="10">
        <v>7.2999999999999995E-2</v>
      </c>
      <c r="K133" s="10">
        <v>4.0199999999999996</v>
      </c>
      <c r="L133" s="10">
        <v>1.8580000000000001</v>
      </c>
      <c r="M133" s="10">
        <v>1115.5609999999999</v>
      </c>
      <c r="N133" s="2">
        <f t="shared" si="73"/>
        <v>5.9987134942623532</v>
      </c>
      <c r="O133" s="2">
        <f t="shared" si="74"/>
        <v>40.011419006729895</v>
      </c>
      <c r="P133" s="2">
        <f t="shared" si="70"/>
        <v>9.5140146359688487</v>
      </c>
      <c r="Q133" s="2">
        <f t="shared" si="75"/>
        <v>63.458477621912223</v>
      </c>
      <c r="R133" s="2">
        <f t="shared" si="66"/>
        <v>10.042571004633784</v>
      </c>
      <c r="S133" s="24"/>
      <c r="U133" s="10">
        <v>5.0000000000000001E-3</v>
      </c>
      <c r="V133" s="10">
        <v>8.1000000000000003E-2</v>
      </c>
      <c r="W133" s="10">
        <v>0.57899999999999996</v>
      </c>
      <c r="X133" s="10">
        <v>1.137</v>
      </c>
      <c r="Y133" s="10">
        <v>0.19900000000000001</v>
      </c>
      <c r="Z133" s="10">
        <v>6.2E-2</v>
      </c>
      <c r="AA133" s="10">
        <v>2.8780000000000001</v>
      </c>
      <c r="AB133" s="10">
        <v>1.649</v>
      </c>
      <c r="AC133" s="10">
        <v>1030.4749999999999</v>
      </c>
      <c r="AD133" s="15">
        <f t="shared" si="67"/>
        <v>5.9092831325359647</v>
      </c>
      <c r="AE133" s="15">
        <f t="shared" si="71"/>
        <v>39.414918494014884</v>
      </c>
      <c r="AF133" s="15">
        <f t="shared" si="68"/>
        <v>9.1906894820349834</v>
      </c>
      <c r="AG133" s="15">
        <f t="shared" si="72"/>
        <v>61.301898845173341</v>
      </c>
    </row>
    <row r="134" spans="1:33" s="13" customFormat="1" x14ac:dyDescent="0.3">
      <c r="A134" s="32"/>
      <c r="B134" s="33"/>
      <c r="C134" s="13">
        <v>24</v>
      </c>
      <c r="D134" s="14">
        <f t="shared" si="69"/>
        <v>327.3359943934916</v>
      </c>
      <c r="E134" s="10">
        <v>7.0000000000000001E-3</v>
      </c>
      <c r="F134" s="10">
        <v>8.8999999999999996E-2</v>
      </c>
      <c r="G134" s="10">
        <v>0.58499999999999996</v>
      </c>
      <c r="H134" s="10">
        <v>1.1879999999999999</v>
      </c>
      <c r="I134" s="10">
        <v>0.214</v>
      </c>
      <c r="J134" s="10">
        <v>7.5999999999999998E-2</v>
      </c>
      <c r="K134" s="10">
        <v>3.9359999999999999</v>
      </c>
      <c r="L134" s="10">
        <v>2.7890000000000001</v>
      </c>
      <c r="M134" s="10">
        <v>1137.635</v>
      </c>
      <c r="N134" s="2">
        <f t="shared" si="73"/>
        <v>5.8596672313838782</v>
      </c>
      <c r="O134" s="2">
        <f t="shared" si="74"/>
        <v>39.083980433330467</v>
      </c>
      <c r="P134" s="2">
        <f t="shared" si="70"/>
        <v>9.2514115522524758</v>
      </c>
      <c r="Q134" s="2">
        <f t="shared" si="75"/>
        <v>61.706915053524014</v>
      </c>
      <c r="R134" s="2">
        <f t="shared" si="66"/>
        <v>9.7653788607109462</v>
      </c>
      <c r="S134" s="24"/>
      <c r="U134" s="10">
        <v>6.0000000000000001E-3</v>
      </c>
      <c r="V134" s="10">
        <v>8.5000000000000006E-2</v>
      </c>
      <c r="W134" s="10">
        <v>0.58199999999999996</v>
      </c>
      <c r="X134" s="10">
        <v>1.1459999999999999</v>
      </c>
      <c r="Y134" s="10">
        <v>0.20599999999999999</v>
      </c>
      <c r="Z134" s="10">
        <v>6.6000000000000003E-2</v>
      </c>
      <c r="AA134" s="10">
        <v>2.7970000000000002</v>
      </c>
      <c r="AB134" s="10">
        <v>2.5529999999999999</v>
      </c>
      <c r="AC134" s="10">
        <v>1074.2840000000001</v>
      </c>
      <c r="AD134" s="15">
        <f t="shared" si="67"/>
        <v>5.7606863659888798</v>
      </c>
      <c r="AE134" s="15">
        <f t="shared" si="71"/>
        <v>38.423778061145825</v>
      </c>
      <c r="AF134" s="15">
        <f t="shared" si="68"/>
        <v>8.9214753342691484</v>
      </c>
      <c r="AG134" s="15">
        <f t="shared" si="72"/>
        <v>59.506240479575219</v>
      </c>
    </row>
    <row r="135" spans="1:33" s="13" customFormat="1" x14ac:dyDescent="0.3">
      <c r="A135" s="32"/>
      <c r="B135" s="33"/>
      <c r="C135" s="13">
        <v>25</v>
      </c>
      <c r="D135" s="14">
        <f t="shared" si="69"/>
        <v>342.64145769219056</v>
      </c>
      <c r="E135" s="10">
        <v>5.0000000000000001E-3</v>
      </c>
      <c r="F135" s="10">
        <v>0.107</v>
      </c>
      <c r="G135" s="10">
        <v>0.68100000000000005</v>
      </c>
      <c r="H135" s="10">
        <v>1.379</v>
      </c>
      <c r="I135" s="10">
        <v>0.24399999999999999</v>
      </c>
      <c r="J135" s="10">
        <v>7.9000000000000001E-2</v>
      </c>
      <c r="K135" s="10">
        <v>4.2430000000000003</v>
      </c>
      <c r="L135" s="10">
        <v>2.27</v>
      </c>
      <c r="M135" s="10">
        <v>1203.203</v>
      </c>
      <c r="N135" s="2">
        <f t="shared" si="73"/>
        <v>6.5056926123706651</v>
      </c>
      <c r="O135" s="2">
        <f t="shared" si="74"/>
        <v>43.392969724512334</v>
      </c>
      <c r="P135" s="2">
        <f t="shared" si="70"/>
        <v>10.23133634678061</v>
      </c>
      <c r="Q135" s="2">
        <f t="shared" si="75"/>
        <v>68.243013433026675</v>
      </c>
      <c r="R135" s="2">
        <f t="shared" si="66"/>
        <v>10.799743921601756</v>
      </c>
      <c r="S135" s="24"/>
      <c r="U135" s="10">
        <v>4.0000000000000001E-3</v>
      </c>
      <c r="V135" s="10">
        <v>0.10299999999999999</v>
      </c>
      <c r="W135" s="10">
        <v>0.67800000000000005</v>
      </c>
      <c r="X135" s="10">
        <v>1.337</v>
      </c>
      <c r="Y135" s="10">
        <v>0.23699999999999999</v>
      </c>
      <c r="Z135" s="10">
        <v>6.9000000000000006E-2</v>
      </c>
      <c r="AA135" s="10">
        <v>3.101</v>
      </c>
      <c r="AB135" s="10">
        <v>2.0720000000000001</v>
      </c>
      <c r="AC135" s="10">
        <v>1124.5150000000001</v>
      </c>
      <c r="AD135" s="15">
        <f t="shared" si="67"/>
        <v>6.4174370924354047</v>
      </c>
      <c r="AE135" s="15">
        <f t="shared" si="71"/>
        <v>42.804305406544152</v>
      </c>
      <c r="AF135" s="15">
        <f t="shared" si="68"/>
        <v>9.9224420270071949</v>
      </c>
      <c r="AG135" s="15">
        <f t="shared" si="72"/>
        <v>66.182688320137984</v>
      </c>
    </row>
    <row r="136" spans="1:33" s="13" customFormat="1" x14ac:dyDescent="0.3">
      <c r="A136" s="32"/>
      <c r="B136" s="33"/>
      <c r="C136" s="13" t="s">
        <v>24</v>
      </c>
      <c r="D136" s="14">
        <f t="shared" si="69"/>
        <v>345.85717622921686</v>
      </c>
      <c r="E136" s="20">
        <v>5.6666666666666671E-3</v>
      </c>
      <c r="F136" s="20">
        <v>0.10233333333333333</v>
      </c>
      <c r="G136" s="20">
        <v>0.64233333333333331</v>
      </c>
      <c r="H136" s="20">
        <v>1.29</v>
      </c>
      <c r="I136" s="20">
        <v>0.23199999999999998</v>
      </c>
      <c r="J136" s="20">
        <v>7.3333333333333334E-2</v>
      </c>
      <c r="K136" s="20">
        <v>3.7856666666666663</v>
      </c>
      <c r="L136" s="20">
        <v>1.9546666666666666</v>
      </c>
      <c r="M136" s="20">
        <v>1238.9233333333334</v>
      </c>
      <c r="N136" s="2">
        <f t="shared" si="73"/>
        <v>6.0996276642294172</v>
      </c>
      <c r="O136" s="2">
        <f t="shared" si="74"/>
        <v>40.684516520410213</v>
      </c>
      <c r="P136" s="2">
        <f t="shared" si="70"/>
        <v>9.5054265921063195</v>
      </c>
      <c r="Q136" s="2">
        <f t="shared" si="75"/>
        <v>63.401195369349153</v>
      </c>
      <c r="R136" s="2">
        <f t="shared" si="66"/>
        <v>10.033505847223338</v>
      </c>
      <c r="S136" s="24"/>
      <c r="U136" s="20">
        <v>5.3333333333333332E-3</v>
      </c>
      <c r="V136" s="20">
        <v>9.7333333333333341E-2</v>
      </c>
      <c r="W136" s="20">
        <v>0.63900000000000012</v>
      </c>
      <c r="X136" s="20">
        <v>1.246</v>
      </c>
      <c r="Y136" s="20">
        <v>0.22433333333333336</v>
      </c>
      <c r="Z136" s="20">
        <v>6.9000000000000006E-2</v>
      </c>
      <c r="AA136" s="20">
        <v>2.6523333333333334</v>
      </c>
      <c r="AB136" s="20">
        <v>1.7226666666666668</v>
      </c>
      <c r="AC136" s="20">
        <v>1135.0686666666668</v>
      </c>
      <c r="AD136" s="15">
        <f t="shared" si="67"/>
        <v>5.9997020233137137</v>
      </c>
      <c r="AE136" s="15">
        <f t="shared" si="71"/>
        <v>40.018012495502468</v>
      </c>
      <c r="AF136" s="15">
        <f t="shared" si="68"/>
        <v>9.1827500433160267</v>
      </c>
      <c r="AG136" s="15">
        <f t="shared" si="72"/>
        <v>61.248942788917894</v>
      </c>
    </row>
    <row r="137" spans="1:33" s="13" customFormat="1" x14ac:dyDescent="0.3">
      <c r="A137" s="32"/>
      <c r="B137" s="33"/>
      <c r="C137" s="13">
        <v>26</v>
      </c>
      <c r="D137" s="14">
        <f t="shared" si="69"/>
        <v>344.66101953136905</v>
      </c>
      <c r="E137" s="10">
        <v>1.0999999999999999E-2</v>
      </c>
      <c r="F137" s="10">
        <v>0.108</v>
      </c>
      <c r="G137" s="10">
        <v>0.72699999999999998</v>
      </c>
      <c r="H137" s="10">
        <v>1.458</v>
      </c>
      <c r="I137" s="10">
        <v>0.252</v>
      </c>
      <c r="J137" s="10">
        <v>7.9000000000000001E-2</v>
      </c>
      <c r="K137" s="10">
        <v>4.7359999999999998</v>
      </c>
      <c r="L137" s="10">
        <v>2.919</v>
      </c>
      <c r="M137" s="10">
        <v>1211.1510000000001</v>
      </c>
      <c r="N137" s="2">
        <f t="shared" si="73"/>
        <v>6.8122586162845886</v>
      </c>
      <c r="O137" s="2">
        <f t="shared" si="74"/>
        <v>45.437764970618204</v>
      </c>
      <c r="P137" s="2">
        <f t="shared" si="70"/>
        <v>10.716616590475299</v>
      </c>
      <c r="Q137" s="2">
        <f t="shared" si="75"/>
        <v>71.479832658470244</v>
      </c>
      <c r="R137" s="2">
        <f t="shared" si="66"/>
        <v>11.311984178835035</v>
      </c>
      <c r="S137" s="24"/>
      <c r="U137" s="10">
        <v>0.01</v>
      </c>
      <c r="V137" s="10">
        <v>0.104</v>
      </c>
      <c r="W137" s="10">
        <v>0.72399999999999998</v>
      </c>
      <c r="X137" s="10">
        <v>1.4159999999999999</v>
      </c>
      <c r="Y137" s="10">
        <v>0.245</v>
      </c>
      <c r="Z137" s="10">
        <v>6.5000000000000002E-2</v>
      </c>
      <c r="AA137" s="10">
        <v>3.573</v>
      </c>
      <c r="AB137" s="10">
        <v>2.641</v>
      </c>
      <c r="AC137" s="10">
        <v>1131.143</v>
      </c>
      <c r="AD137" s="15">
        <f t="shared" si="67"/>
        <v>6.7245202348421014</v>
      </c>
      <c r="AE137" s="15">
        <f t="shared" si="71"/>
        <v>44.852549966396815</v>
      </c>
      <c r="AF137" s="15">
        <f t="shared" si="68"/>
        <v>10.409532255426587</v>
      </c>
      <c r="AG137" s="15">
        <f t="shared" si="72"/>
        <v>69.431580143695328</v>
      </c>
    </row>
    <row r="138" spans="1:33" s="13" customFormat="1" x14ac:dyDescent="0.3">
      <c r="A138" s="32"/>
      <c r="B138" s="33"/>
      <c r="C138" s="13">
        <v>29</v>
      </c>
      <c r="D138" s="14">
        <f t="shared" si="69"/>
        <v>272.23011060666079</v>
      </c>
      <c r="E138" s="10">
        <v>0.01</v>
      </c>
      <c r="F138" s="10">
        <v>7.5999999999999998E-2</v>
      </c>
      <c r="G138" s="10">
        <v>0.46700000000000003</v>
      </c>
      <c r="H138" s="10">
        <v>0.95799999999999996</v>
      </c>
      <c r="I138" s="10">
        <v>0.16300000000000001</v>
      </c>
      <c r="J138" s="10">
        <v>6.0999999999999999E-2</v>
      </c>
      <c r="K138" s="10">
        <v>3.0979999999999999</v>
      </c>
      <c r="L138" s="10">
        <v>0.82599999999999996</v>
      </c>
      <c r="M138" s="10">
        <v>947.78099999999995</v>
      </c>
      <c r="N138" s="2">
        <f t="shared" si="73"/>
        <v>5.6017315520375357</v>
      </c>
      <c r="O138" s="2">
        <f t="shared" si="74"/>
        <v>37.363549452090361</v>
      </c>
      <c r="P138" s="2">
        <f t="shared" si="70"/>
        <v>8.8945340932494013</v>
      </c>
      <c r="Q138" s="2">
        <f t="shared" si="75"/>
        <v>59.326542401973505</v>
      </c>
      <c r="R138" s="2">
        <f t="shared" si="66"/>
        <v>9.3886748762077001</v>
      </c>
      <c r="S138" s="24"/>
      <c r="U138" s="10">
        <v>0.01</v>
      </c>
      <c r="V138" s="10">
        <v>7.1999999999999995E-2</v>
      </c>
      <c r="W138" s="10">
        <v>0.46400000000000002</v>
      </c>
      <c r="X138" s="10">
        <v>0.91600000000000004</v>
      </c>
      <c r="Y138" s="10">
        <v>0.157</v>
      </c>
      <c r="Z138" s="10">
        <v>5.3999999999999999E-2</v>
      </c>
      <c r="AA138" s="10">
        <v>2.0009999999999999</v>
      </c>
      <c r="AB138" s="10">
        <v>0.67300000000000004</v>
      </c>
      <c r="AC138" s="10">
        <v>893.43200000000002</v>
      </c>
      <c r="AD138" s="15">
        <f t="shared" si="67"/>
        <v>5.49858352062608</v>
      </c>
      <c r="AE138" s="15">
        <f t="shared" si="71"/>
        <v>36.675552082575955</v>
      </c>
      <c r="AF138" s="15">
        <f t="shared" si="68"/>
        <v>8.5136798234224873</v>
      </c>
      <c r="AG138" s="15">
        <f t="shared" si="72"/>
        <v>56.786244422227988</v>
      </c>
    </row>
    <row r="139" spans="1:33" s="13" customFormat="1" x14ac:dyDescent="0.3">
      <c r="A139" s="32"/>
      <c r="B139" s="33"/>
      <c r="C139" s="13">
        <v>31</v>
      </c>
      <c r="D139" s="14">
        <f t="shared" si="69"/>
        <v>240.55211919924434</v>
      </c>
      <c r="E139" s="10">
        <v>8.9999999999999993E-3</v>
      </c>
      <c r="F139" s="10">
        <v>7.0999999999999994E-2</v>
      </c>
      <c r="G139" s="10">
        <v>0.46700000000000003</v>
      </c>
      <c r="H139" s="10">
        <v>0.94199999999999995</v>
      </c>
      <c r="I139" s="10">
        <v>0.161</v>
      </c>
      <c r="J139" s="10">
        <v>4.9000000000000002E-2</v>
      </c>
      <c r="K139" s="10">
        <v>3.1629999999999998</v>
      </c>
      <c r="L139" s="10">
        <v>1.0640000000000001</v>
      </c>
      <c r="M139" s="10">
        <v>878.85699999999997</v>
      </c>
      <c r="N139" s="2">
        <f t="shared" si="73"/>
        <v>6.2765607928377083</v>
      </c>
      <c r="O139" s="2">
        <f t="shared" si="74"/>
        <v>41.864660488227514</v>
      </c>
      <c r="P139" s="2">
        <f t="shared" si="70"/>
        <v>9.9042153855507742</v>
      </c>
      <c r="Q139" s="2">
        <f t="shared" si="75"/>
        <v>66.061116621623668</v>
      </c>
      <c r="R139" s="2">
        <f t="shared" si="66"/>
        <v>10.45444957363693</v>
      </c>
      <c r="S139" s="24"/>
      <c r="U139" s="10">
        <v>8.0000000000000002E-3</v>
      </c>
      <c r="V139" s="10">
        <v>6.7000000000000004E-2</v>
      </c>
      <c r="W139" s="10">
        <v>0.46400000000000002</v>
      </c>
      <c r="X139" s="10">
        <v>0.89900000000000002</v>
      </c>
      <c r="Y139" s="10">
        <v>0.154</v>
      </c>
      <c r="Z139" s="10">
        <v>4.1000000000000002E-2</v>
      </c>
      <c r="AA139" s="10">
        <v>2.0329999999999999</v>
      </c>
      <c r="AB139" s="10">
        <v>0.83399999999999996</v>
      </c>
      <c r="AC139" s="10">
        <v>789.46799999999996</v>
      </c>
      <c r="AD139" s="15">
        <f t="shared" si="67"/>
        <v>6.1508499901199292</v>
      </c>
      <c r="AE139" s="15">
        <f t="shared" si="71"/>
        <v>41.026169434099927</v>
      </c>
      <c r="AF139" s="15">
        <f t="shared" si="68"/>
        <v>9.4552482329872767</v>
      </c>
      <c r="AG139" s="15">
        <f t="shared" si="72"/>
        <v>63.066505714025133</v>
      </c>
    </row>
    <row r="140" spans="1:33" s="13" customFormat="1" x14ac:dyDescent="0.3">
      <c r="A140" s="32"/>
      <c r="B140" s="33"/>
      <c r="C140" s="13">
        <v>32</v>
      </c>
      <c r="D140" s="14">
        <f t="shared" si="69"/>
        <v>279.43173161887933</v>
      </c>
      <c r="E140" s="10">
        <v>6.0000000000000001E-3</v>
      </c>
      <c r="F140" s="10">
        <v>8.3000000000000004E-2</v>
      </c>
      <c r="G140" s="10">
        <v>0.52400000000000002</v>
      </c>
      <c r="H140" s="10">
        <v>1.06</v>
      </c>
      <c r="I140" s="10">
        <v>0.182</v>
      </c>
      <c r="J140" s="10">
        <v>6.2E-2</v>
      </c>
      <c r="K140" s="10">
        <v>3.101</v>
      </c>
      <c r="L140" s="10">
        <v>0.34499999999999997</v>
      </c>
      <c r="M140" s="10">
        <v>1007.597</v>
      </c>
      <c r="N140" s="2">
        <f t="shared" si="73"/>
        <v>6.0989494289948265</v>
      </c>
      <c r="O140" s="2">
        <f t="shared" si="74"/>
        <v>40.679992691395491</v>
      </c>
      <c r="P140" s="2">
        <f t="shared" si="70"/>
        <v>9.6006276182656212</v>
      </c>
      <c r="Q140" s="2">
        <f t="shared" si="75"/>
        <v>64.036186213831698</v>
      </c>
      <c r="R140" s="2">
        <f t="shared" si="66"/>
        <v>10.133995819280379</v>
      </c>
      <c r="S140" s="24"/>
      <c r="U140" s="10">
        <v>6.0000000000000001E-3</v>
      </c>
      <c r="V140" s="10">
        <v>7.8E-2</v>
      </c>
      <c r="W140" s="10">
        <v>0.52100000000000002</v>
      </c>
      <c r="X140" s="10">
        <v>1.016</v>
      </c>
      <c r="Y140" s="10">
        <v>0.17299999999999999</v>
      </c>
      <c r="Z140" s="10">
        <v>5.5E-2</v>
      </c>
      <c r="AA140" s="10">
        <v>1.9750000000000001</v>
      </c>
      <c r="AB140" s="10">
        <v>0.36499999999999999</v>
      </c>
      <c r="AC140" s="10">
        <v>917.06700000000001</v>
      </c>
      <c r="AD140" s="15">
        <f t="shared" si="67"/>
        <v>5.9675398722230755</v>
      </c>
      <c r="AE140" s="15">
        <f t="shared" si="71"/>
        <v>39.803490947727916</v>
      </c>
      <c r="AF140" s="15">
        <f t="shared" si="68"/>
        <v>9.1909390000948683</v>
      </c>
      <c r="AG140" s="15">
        <f t="shared" si="72"/>
        <v>61.303563130632774</v>
      </c>
    </row>
    <row r="141" spans="1:33" s="13" customFormat="1" x14ac:dyDescent="0.3">
      <c r="A141" s="32"/>
      <c r="B141" s="33"/>
      <c r="C141" s="13">
        <v>33</v>
      </c>
      <c r="D141" s="14">
        <f t="shared" si="69"/>
        <v>318.49751668240964</v>
      </c>
      <c r="E141" s="10">
        <v>7.0000000000000001E-3</v>
      </c>
      <c r="F141" s="10">
        <v>8.5000000000000006E-2</v>
      </c>
      <c r="G141" s="10">
        <v>0.52200000000000002</v>
      </c>
      <c r="H141" s="10">
        <v>1.0740000000000001</v>
      </c>
      <c r="I141" s="10">
        <v>0.192</v>
      </c>
      <c r="J141" s="10">
        <v>7.2999999999999995E-2</v>
      </c>
      <c r="K141" s="10">
        <v>3.3090000000000002</v>
      </c>
      <c r="L141" s="10">
        <v>0.38800000000000001</v>
      </c>
      <c r="M141" s="10">
        <v>1103.6099999999999</v>
      </c>
      <c r="N141" s="2">
        <f t="shared" si="73"/>
        <v>5.4186921705920996</v>
      </c>
      <c r="O141" s="2">
        <f t="shared" si="74"/>
        <v>36.142676777849303</v>
      </c>
      <c r="P141" s="2">
        <f t="shared" si="70"/>
        <v>8.5858126257441789</v>
      </c>
      <c r="Q141" s="2">
        <f t="shared" si="75"/>
        <v>57.267370213713676</v>
      </c>
      <c r="R141" s="2">
        <f t="shared" si="66"/>
        <v>9.0628022160633002</v>
      </c>
      <c r="S141" s="24"/>
      <c r="U141" s="10">
        <v>8.0000000000000002E-3</v>
      </c>
      <c r="V141" s="10">
        <v>8.1000000000000003E-2</v>
      </c>
      <c r="W141" s="10">
        <v>0.51900000000000002</v>
      </c>
      <c r="X141" s="10">
        <v>1.0309999999999999</v>
      </c>
      <c r="Y141" s="10">
        <v>0.184</v>
      </c>
      <c r="Z141" s="10">
        <v>6.6000000000000003E-2</v>
      </c>
      <c r="AA141" s="10">
        <v>2.1989999999999998</v>
      </c>
      <c r="AB141" s="10">
        <v>0.47299999999999998</v>
      </c>
      <c r="AC141" s="10">
        <v>1045.277</v>
      </c>
      <c r="AD141" s="15">
        <f t="shared" si="67"/>
        <v>5.3169645328463169</v>
      </c>
      <c r="AE141" s="15">
        <f t="shared" si="71"/>
        <v>35.464153434084935</v>
      </c>
      <c r="AF141" s="15">
        <f t="shared" si="68"/>
        <v>8.2399386574085121</v>
      </c>
      <c r="AG141" s="15">
        <f t="shared" si="72"/>
        <v>54.960390844914777</v>
      </c>
    </row>
    <row r="142" spans="1:33" s="13" customFormat="1" x14ac:dyDescent="0.3">
      <c r="A142" s="32"/>
      <c r="B142" s="33"/>
      <c r="C142" s="13" t="s">
        <v>25</v>
      </c>
      <c r="D142" s="14">
        <f t="shared" si="69"/>
        <v>286.78897894512329</v>
      </c>
      <c r="E142" s="10">
        <v>2.5000000000000001E-3</v>
      </c>
      <c r="F142" s="10">
        <v>7.9500000000000001E-2</v>
      </c>
      <c r="G142" s="10">
        <v>0.49099999999999999</v>
      </c>
      <c r="H142" s="10">
        <v>0.999</v>
      </c>
      <c r="I142" s="10">
        <v>0.17425000000000002</v>
      </c>
      <c r="J142" s="10">
        <v>6.3250000000000001E-2</v>
      </c>
      <c r="K142" s="10">
        <v>3.3200000000000003</v>
      </c>
      <c r="L142" s="10">
        <v>1.27475</v>
      </c>
      <c r="M142" s="10">
        <v>1041.88375</v>
      </c>
      <c r="N142" s="2">
        <f t="shared" si="73"/>
        <v>5.6092113648056712</v>
      </c>
      <c r="O142" s="2">
        <f t="shared" si="74"/>
        <v>37.413439803253823</v>
      </c>
      <c r="P142" s="2">
        <f t="shared" si="70"/>
        <v>8.8365320359291761</v>
      </c>
      <c r="Q142" s="2">
        <f t="shared" si="75"/>
        <v>58.939668679647603</v>
      </c>
      <c r="R142" s="2">
        <f t="shared" si="66"/>
        <v>9.3274504823696862</v>
      </c>
      <c r="S142" s="24"/>
      <c r="U142" s="10">
        <v>2E-3</v>
      </c>
      <c r="V142" s="10">
        <v>7.5249999999999997E-2</v>
      </c>
      <c r="W142" s="10">
        <v>0.48799999999999999</v>
      </c>
      <c r="X142" s="10">
        <v>0.95625000000000004</v>
      </c>
      <c r="Y142" s="10">
        <v>0.16750000000000001</v>
      </c>
      <c r="Z142" s="10">
        <v>5.5750000000000001E-2</v>
      </c>
      <c r="AA142" s="10">
        <v>2.1797500000000003</v>
      </c>
      <c r="AB142" s="10">
        <v>1.0927500000000001</v>
      </c>
      <c r="AC142" s="10">
        <v>941.21275000000014</v>
      </c>
      <c r="AD142" s="15">
        <f t="shared" si="67"/>
        <v>5.5037679823185561</v>
      </c>
      <c r="AE142" s="15">
        <f t="shared" si="71"/>
        <v>36.710132442064769</v>
      </c>
      <c r="AF142" s="15">
        <f t="shared" si="68"/>
        <v>8.4637143621354447</v>
      </c>
      <c r="AG142" s="15">
        <f t="shared" si="72"/>
        <v>56.452974795443417</v>
      </c>
    </row>
    <row r="143" spans="1:33" s="13" customFormat="1" x14ac:dyDescent="0.3">
      <c r="A143" s="32"/>
      <c r="B143" s="33"/>
      <c r="C143" s="13">
        <v>35</v>
      </c>
      <c r="D143" s="14">
        <f t="shared" si="69"/>
        <v>313.26152533593347</v>
      </c>
      <c r="E143" s="10">
        <v>8.0000000000000002E-3</v>
      </c>
      <c r="F143" s="10">
        <v>9.1999999999999998E-2</v>
      </c>
      <c r="G143" s="10">
        <v>0.61199999999999999</v>
      </c>
      <c r="H143" s="10">
        <v>1.244</v>
      </c>
      <c r="I143" s="10">
        <v>0.20899999999999999</v>
      </c>
      <c r="J143" s="10">
        <v>6.8000000000000005E-2</v>
      </c>
      <c r="K143" s="10">
        <v>4.5599999999999996</v>
      </c>
      <c r="L143" s="10">
        <v>2.3290000000000002</v>
      </c>
      <c r="M143" s="10">
        <v>1118.385</v>
      </c>
      <c r="N143" s="2">
        <f t="shared" si="73"/>
        <v>6.2953150658549362</v>
      </c>
      <c r="O143" s="2">
        <f t="shared" si="74"/>
        <v>41.989751489252427</v>
      </c>
      <c r="P143" s="2">
        <f t="shared" si="70"/>
        <v>10.018721567017771</v>
      </c>
      <c r="Q143" s="2">
        <f t="shared" si="75"/>
        <v>66.824872852008525</v>
      </c>
      <c r="R143" s="2">
        <f t="shared" si="66"/>
        <v>10.575317209629867</v>
      </c>
      <c r="S143" s="24"/>
      <c r="U143" s="10">
        <v>7.0000000000000001E-3</v>
      </c>
      <c r="V143" s="10">
        <v>8.7999999999999995E-2</v>
      </c>
      <c r="W143" s="10">
        <v>0.60899999999999999</v>
      </c>
      <c r="X143" s="10">
        <v>1.202</v>
      </c>
      <c r="Y143" s="10">
        <v>0.20200000000000001</v>
      </c>
      <c r="Z143" s="10">
        <v>5.3999999999999999E-2</v>
      </c>
      <c r="AA143" s="10">
        <v>3.3879999999999999</v>
      </c>
      <c r="AB143" s="10">
        <v>2.12</v>
      </c>
      <c r="AC143" s="10">
        <v>1028.0930000000001</v>
      </c>
      <c r="AD143" s="15">
        <f t="shared" si="67"/>
        <v>6.1987823047136779</v>
      </c>
      <c r="AE143" s="15">
        <f t="shared" si="71"/>
        <v>41.345877972440228</v>
      </c>
      <c r="AF143" s="15">
        <f t="shared" si="68"/>
        <v>9.6808569030233631</v>
      </c>
      <c r="AG143" s="15">
        <f t="shared" si="72"/>
        <v>64.571315543165838</v>
      </c>
    </row>
    <row r="144" spans="1:33" s="13" customFormat="1" x14ac:dyDescent="0.3">
      <c r="A144" s="32"/>
      <c r="B144" s="33"/>
      <c r="C144" s="13">
        <v>36</v>
      </c>
      <c r="D144" s="14">
        <f t="shared" si="69"/>
        <v>311.70968036807949</v>
      </c>
      <c r="E144" s="10">
        <v>6.0000000000000001E-3</v>
      </c>
      <c r="F144" s="10">
        <v>0.09</v>
      </c>
      <c r="G144" s="10">
        <v>0.63400000000000001</v>
      </c>
      <c r="H144" s="10">
        <v>1.2669999999999999</v>
      </c>
      <c r="I144" s="10">
        <v>0.214</v>
      </c>
      <c r="J144" s="10">
        <v>6.6000000000000003E-2</v>
      </c>
      <c r="K144" s="10">
        <v>4.6539999999999999</v>
      </c>
      <c r="L144" s="10">
        <v>3.1219999999999999</v>
      </c>
      <c r="M144" s="10">
        <v>1176.4960000000001</v>
      </c>
      <c r="N144" s="2">
        <f t="shared" si="73"/>
        <v>6.4998943812316705</v>
      </c>
      <c r="O144" s="2">
        <f t="shared" si="74"/>
        <v>43.354295522815242</v>
      </c>
      <c r="P144" s="2">
        <f t="shared" si="70"/>
        <v>10.262626416422284</v>
      </c>
      <c r="Q144" s="2">
        <f t="shared" si="75"/>
        <v>68.451718197536636</v>
      </c>
      <c r="R144" s="2">
        <f t="shared" si="66"/>
        <v>10.832772328445747</v>
      </c>
      <c r="S144" s="24"/>
      <c r="U144" s="10">
        <v>5.0000000000000001E-3</v>
      </c>
      <c r="V144" s="10">
        <v>8.5999999999999993E-2</v>
      </c>
      <c r="W144" s="10">
        <v>0.63100000000000001</v>
      </c>
      <c r="X144" s="10">
        <v>1.224</v>
      </c>
      <c r="Y144" s="10">
        <v>0.20699999999999999</v>
      </c>
      <c r="Z144" s="10">
        <v>5.1999999999999998E-2</v>
      </c>
      <c r="AA144" s="10">
        <v>3.4649999999999999</v>
      </c>
      <c r="AB144" s="10">
        <v>2.8610000000000002</v>
      </c>
      <c r="AC144" s="10">
        <v>1023</v>
      </c>
      <c r="AD144" s="15">
        <f t="shared" si="67"/>
        <v>6.4028810322580627</v>
      </c>
      <c r="AE144" s="15">
        <f t="shared" si="71"/>
        <v>42.707216485161275</v>
      </c>
      <c r="AF144" s="15">
        <f t="shared" si="68"/>
        <v>9.9161501700879757</v>
      </c>
      <c r="AG144" s="15">
        <f t="shared" si="72"/>
        <v>66.140721634486795</v>
      </c>
    </row>
    <row r="145" spans="1:35" s="13" customFormat="1" x14ac:dyDescent="0.3">
      <c r="A145" s="32"/>
      <c r="B145" s="33"/>
      <c r="C145" s="13">
        <v>38</v>
      </c>
      <c r="D145" s="14">
        <f t="shared" si="69"/>
        <v>341.32484231695054</v>
      </c>
      <c r="E145" s="10">
        <v>2E-3</v>
      </c>
      <c r="F145" s="10">
        <v>8.7999999999999995E-2</v>
      </c>
      <c r="G145" s="10">
        <v>0.53100000000000003</v>
      </c>
      <c r="H145" s="10">
        <v>1.0980000000000001</v>
      </c>
      <c r="I145" s="10">
        <v>0.2</v>
      </c>
      <c r="J145" s="10">
        <v>8.7999999999999995E-2</v>
      </c>
      <c r="K145" s="10">
        <v>3.5089999999999999</v>
      </c>
      <c r="L145" s="10">
        <v>0.77900000000000003</v>
      </c>
      <c r="M145" s="10">
        <v>1213.8989999999999</v>
      </c>
      <c r="N145" s="2">
        <f t="shared" si="73"/>
        <v>5.1828633040348366</v>
      </c>
      <c r="O145" s="2">
        <f t="shared" si="74"/>
        <v>34.569698237912363</v>
      </c>
      <c r="P145" s="2">
        <f t="shared" si="70"/>
        <v>8.2141105844166269</v>
      </c>
      <c r="Q145" s="2">
        <f t="shared" si="75"/>
        <v>54.788117598058903</v>
      </c>
      <c r="R145" s="2">
        <f t="shared" si="66"/>
        <v>8.6704500613286637</v>
      </c>
      <c r="S145" s="24"/>
      <c r="U145" s="10">
        <v>1E-3</v>
      </c>
      <c r="V145" s="10">
        <v>8.4000000000000005E-2</v>
      </c>
      <c r="W145" s="10">
        <v>0.52800000000000002</v>
      </c>
      <c r="X145" s="10">
        <v>1.0549999999999999</v>
      </c>
      <c r="Y145" s="10">
        <v>0.193</v>
      </c>
      <c r="Z145" s="10">
        <v>7.9000000000000001E-2</v>
      </c>
      <c r="AA145" s="10">
        <v>2.3610000000000002</v>
      </c>
      <c r="AB145" s="10">
        <v>0.74099999999999999</v>
      </c>
      <c r="AC145" s="10">
        <v>1120.194</v>
      </c>
      <c r="AD145" s="15">
        <f t="shared" si="67"/>
        <v>5.0942673501197104</v>
      </c>
      <c r="AE145" s="15">
        <f t="shared" si="71"/>
        <v>33.978763225298465</v>
      </c>
      <c r="AF145" s="15">
        <f t="shared" si="68"/>
        <v>7.8976964632911795</v>
      </c>
      <c r="AG145" s="15">
        <f t="shared" si="72"/>
        <v>52.677635410152163</v>
      </c>
    </row>
    <row r="146" spans="1:35" s="13" customFormat="1" x14ac:dyDescent="0.3">
      <c r="A146" s="32"/>
      <c r="B146" s="33"/>
      <c r="C146" s="13">
        <v>39</v>
      </c>
      <c r="D146" s="14">
        <f t="shared" si="69"/>
        <v>334.06410920503367</v>
      </c>
      <c r="E146" s="10">
        <v>3.0000000000000001E-3</v>
      </c>
      <c r="F146" s="10">
        <v>0.09</v>
      </c>
      <c r="G146" s="10">
        <v>0.53500000000000003</v>
      </c>
      <c r="H146" s="10">
        <v>1.1020000000000001</v>
      </c>
      <c r="I146" s="10">
        <v>0.19900000000000001</v>
      </c>
      <c r="J146" s="10">
        <v>7.9000000000000001E-2</v>
      </c>
      <c r="K146" s="10">
        <v>3.516</v>
      </c>
      <c r="L146" s="10">
        <v>0.81699999999999995</v>
      </c>
      <c r="M146" s="10">
        <v>1160.2909999999999</v>
      </c>
      <c r="N146" s="2">
        <f t="shared" si="73"/>
        <v>5.3278396300502111</v>
      </c>
      <c r="O146" s="2">
        <f t="shared" si="74"/>
        <v>35.536690332434908</v>
      </c>
      <c r="P146" s="2">
        <f t="shared" si="70"/>
        <v>8.4120380566690827</v>
      </c>
      <c r="Q146" s="2">
        <f t="shared" si="75"/>
        <v>56.108293837982778</v>
      </c>
      <c r="R146" s="2">
        <f t="shared" si="66"/>
        <v>8.8793735042618103</v>
      </c>
      <c r="S146" s="24"/>
      <c r="U146" s="10">
        <v>2E-3</v>
      </c>
      <c r="V146" s="10">
        <v>8.5000000000000006E-2</v>
      </c>
      <c r="W146" s="10">
        <v>0.53200000000000003</v>
      </c>
      <c r="X146" s="10">
        <v>1.0589999999999999</v>
      </c>
      <c r="Y146" s="10">
        <v>0.192</v>
      </c>
      <c r="Z146" s="10">
        <v>7.0999999999999994E-2</v>
      </c>
      <c r="AA146" s="10">
        <v>2.3839999999999999</v>
      </c>
      <c r="AB146" s="10">
        <v>0.77900000000000003</v>
      </c>
      <c r="AC146" s="10">
        <v>1096.365</v>
      </c>
      <c r="AD146" s="15">
        <f t="shared" si="67"/>
        <v>5.2308522581439565</v>
      </c>
      <c r="AE146" s="15">
        <f t="shared" si="71"/>
        <v>34.889784561820193</v>
      </c>
      <c r="AF146" s="15">
        <f t="shared" si="68"/>
        <v>8.0887468169815691</v>
      </c>
      <c r="AG146" s="15">
        <f t="shared" si="72"/>
        <v>53.951941269267067</v>
      </c>
    </row>
    <row r="147" spans="1:35" s="13" customFormat="1" x14ac:dyDescent="0.3">
      <c r="A147" s="32"/>
      <c r="B147" s="33"/>
      <c r="C147" s="13">
        <v>40</v>
      </c>
      <c r="D147" s="14">
        <f t="shared" si="69"/>
        <v>310.48112373929735</v>
      </c>
      <c r="E147" s="10">
        <v>6.0000000000000001E-3</v>
      </c>
      <c r="F147" s="10">
        <v>8.6999999999999994E-2</v>
      </c>
      <c r="G147" s="10">
        <v>0.505</v>
      </c>
      <c r="H147" s="10">
        <v>1.0429999999999999</v>
      </c>
      <c r="I147" s="10">
        <v>0.191</v>
      </c>
      <c r="J147" s="10">
        <v>7.5999999999999998E-2</v>
      </c>
      <c r="K147" s="10">
        <v>3.5830000000000002</v>
      </c>
      <c r="L147" s="10">
        <v>0.98199999999999998</v>
      </c>
      <c r="M147" s="10">
        <v>1119.826</v>
      </c>
      <c r="N147" s="2">
        <f t="shared" si="73"/>
        <v>5.4472876792990546</v>
      </c>
      <c r="O147" s="2">
        <f t="shared" si="74"/>
        <v>36.333408820924696</v>
      </c>
      <c r="P147" s="2">
        <f t="shared" si="70"/>
        <v>8.5848697270179244</v>
      </c>
      <c r="Q147" s="2">
        <f t="shared" si="75"/>
        <v>57.261081079209553</v>
      </c>
      <c r="R147" s="2">
        <f t="shared" si="66"/>
        <v>9.0618069340744736</v>
      </c>
      <c r="S147" s="24"/>
      <c r="U147" s="10">
        <v>6.0000000000000001E-3</v>
      </c>
      <c r="V147" s="10">
        <v>8.2000000000000003E-2</v>
      </c>
      <c r="W147" s="10">
        <v>0.502</v>
      </c>
      <c r="X147" s="10">
        <v>1</v>
      </c>
      <c r="Y147" s="10">
        <v>0.184</v>
      </c>
      <c r="Z147" s="10">
        <v>6.4000000000000001E-2</v>
      </c>
      <c r="AA147" s="10">
        <v>2.42</v>
      </c>
      <c r="AB147" s="10">
        <v>0.873</v>
      </c>
      <c r="AC147" s="10">
        <v>1018.968</v>
      </c>
      <c r="AD147" s="15">
        <f t="shared" si="67"/>
        <v>5.3429335091975405</v>
      </c>
      <c r="AE147" s="15">
        <f t="shared" si="71"/>
        <v>35.637366506347597</v>
      </c>
      <c r="AF147" s="15">
        <f t="shared" si="68"/>
        <v>8.237022493346208</v>
      </c>
      <c r="AG147" s="15">
        <f t="shared" si="72"/>
        <v>54.94094003061921</v>
      </c>
    </row>
    <row r="148" spans="1:35" s="13" customFormat="1" x14ac:dyDescent="0.3">
      <c r="A148" s="32"/>
      <c r="B148" s="33"/>
      <c r="C148" s="13" t="s">
        <v>26</v>
      </c>
      <c r="D148" s="14">
        <f t="shared" si="69"/>
        <v>361.72956214388006</v>
      </c>
      <c r="E148" s="10">
        <v>1.5E-3</v>
      </c>
      <c r="F148" s="10">
        <v>0.108</v>
      </c>
      <c r="G148" s="10">
        <v>0.62149999999999994</v>
      </c>
      <c r="H148" s="10">
        <v>1.2845</v>
      </c>
      <c r="I148" s="10">
        <v>0.23374999999999999</v>
      </c>
      <c r="J148" s="10">
        <v>9.1249999999999998E-2</v>
      </c>
      <c r="K148" s="10">
        <v>4.202</v>
      </c>
      <c r="L148" s="10">
        <v>1.6737499999999998</v>
      </c>
      <c r="M148" s="10">
        <v>1334.8477499999999</v>
      </c>
      <c r="N148" s="2">
        <f t="shared" si="73"/>
        <v>5.7518660837911293</v>
      </c>
      <c r="O148" s="2">
        <f t="shared" si="74"/>
        <v>38.364946778886832</v>
      </c>
      <c r="P148" s="2">
        <f t="shared" si="70"/>
        <v>9.0659441284359037</v>
      </c>
      <c r="Q148" s="2">
        <f t="shared" si="75"/>
        <v>60.469847336667478</v>
      </c>
      <c r="R148" s="2">
        <f t="shared" si="66"/>
        <v>9.5696076911267873</v>
      </c>
      <c r="S148" s="24"/>
      <c r="U148" s="10">
        <v>5.0000000000000001E-4</v>
      </c>
      <c r="V148" s="10">
        <v>0.10324999999999999</v>
      </c>
      <c r="W148" s="10">
        <v>0.61849999999999994</v>
      </c>
      <c r="X148" s="10">
        <v>1.2402500000000001</v>
      </c>
      <c r="Y148" s="10">
        <v>0.22600000000000001</v>
      </c>
      <c r="Z148" s="10">
        <v>8.0500000000000002E-2</v>
      </c>
      <c r="AA148" s="10">
        <v>3.0092499999999998</v>
      </c>
      <c r="AB148" s="10">
        <v>1.4855</v>
      </c>
      <c r="AC148" s="10">
        <v>1187.1602499999999</v>
      </c>
      <c r="AD148" s="15">
        <f t="shared" si="67"/>
        <v>5.6593107510127618</v>
      </c>
      <c r="AE148" s="15">
        <f t="shared" si="71"/>
        <v>37.747602709255119</v>
      </c>
      <c r="AF148" s="15">
        <f t="shared" si="68"/>
        <v>8.7554359152439627</v>
      </c>
      <c r="AG148" s="15">
        <f t="shared" si="72"/>
        <v>58.398757554677232</v>
      </c>
    </row>
    <row r="149" spans="1:35" s="13" customFormat="1" x14ac:dyDescent="0.3">
      <c r="C149" s="13" t="s">
        <v>21</v>
      </c>
      <c r="D149" s="14">
        <f t="shared" ref="D149" si="76">+M149/3.2819</f>
        <v>306.08001462567415</v>
      </c>
      <c r="E149" s="10">
        <v>5.0000000000000001E-3</v>
      </c>
      <c r="F149" s="10">
        <v>7.3999999999999996E-2</v>
      </c>
      <c r="G149" s="10">
        <v>0.48699999999999999</v>
      </c>
      <c r="H149" s="10">
        <v>0.997</v>
      </c>
      <c r="I149" s="10">
        <v>0.17399999999999999</v>
      </c>
      <c r="J149" s="10">
        <v>6.2E-2</v>
      </c>
      <c r="K149" s="10">
        <v>3.45</v>
      </c>
      <c r="L149" s="10">
        <v>2.2160000000000002</v>
      </c>
      <c r="M149" s="10">
        <v>1004.524</v>
      </c>
      <c r="N149" s="2">
        <f t="shared" si="73"/>
        <v>5.1868789994066837</v>
      </c>
      <c r="O149" s="2">
        <f t="shared" si="74"/>
        <v>34.596482926042583</v>
      </c>
      <c r="P149" s="2">
        <f t="shared" si="70"/>
        <v>8.2637215078982678</v>
      </c>
      <c r="Q149" s="2">
        <f t="shared" si="75"/>
        <v>55.119022457681446</v>
      </c>
      <c r="R149" s="2">
        <f t="shared" si="66"/>
        <v>8.7228171472259497</v>
      </c>
      <c r="S149" s="24"/>
      <c r="U149" s="10">
        <v>5.0000000000000001E-3</v>
      </c>
      <c r="V149" s="10">
        <v>7.0000000000000007E-2</v>
      </c>
      <c r="W149" s="10">
        <v>0.48399999999999999</v>
      </c>
      <c r="X149" s="10">
        <v>0.95499999999999996</v>
      </c>
      <c r="Y149" s="10">
        <v>0.16700000000000001</v>
      </c>
      <c r="Z149" s="10">
        <v>5.1999999999999998E-2</v>
      </c>
      <c r="AA149" s="10">
        <v>2.3439999999999999</v>
      </c>
      <c r="AB149" s="10">
        <v>2.004</v>
      </c>
      <c r="AC149" s="10">
        <v>918.85199999999998</v>
      </c>
      <c r="AD149" s="15">
        <f t="shared" si="67"/>
        <v>5.0880813041798909</v>
      </c>
      <c r="AE149" s="15">
        <f t="shared" si="71"/>
        <v>33.93750229887987</v>
      </c>
      <c r="AF149" s="15">
        <f t="shared" si="68"/>
        <v>7.9179295746044875</v>
      </c>
      <c r="AG149" s="15">
        <f t="shared" si="72"/>
        <v>52.812590262611934</v>
      </c>
    </row>
    <row r="150" spans="1:35" s="13" customFormat="1" x14ac:dyDescent="0.3">
      <c r="L150" s="10"/>
      <c r="M150" s="10"/>
      <c r="N150" s="10"/>
      <c r="O150" s="10"/>
      <c r="P150" s="10"/>
      <c r="Q150" s="10"/>
      <c r="R150" s="10"/>
      <c r="S150" s="24"/>
    </row>
    <row r="151" spans="1:35" s="13" customFormat="1" x14ac:dyDescent="0.3">
      <c r="L151" s="10"/>
      <c r="M151" s="10" t="s">
        <v>12</v>
      </c>
      <c r="N151" s="2">
        <f t="shared" ref="N151:R151" si="77">+MIN(N116:N148)</f>
        <v>4.211121626103167</v>
      </c>
      <c r="O151" s="2">
        <f t="shared" si="77"/>
        <v>28.088181246108125</v>
      </c>
      <c r="P151" s="2">
        <f t="shared" si="77"/>
        <v>7.0567719789732104</v>
      </c>
      <c r="Q151" s="2">
        <f t="shared" si="77"/>
        <v>47.068669099751311</v>
      </c>
      <c r="R151" s="2">
        <f t="shared" si="77"/>
        <v>7.4488148666939455</v>
      </c>
      <c r="S151" s="24"/>
      <c r="AC151" s="10" t="s">
        <v>12</v>
      </c>
      <c r="AD151" s="15">
        <f t="shared" ref="AD151:AG151" si="78">+MIN(AD116:AD148)</f>
        <v>4.0513500738932908</v>
      </c>
      <c r="AE151" s="15">
        <f t="shared" si="78"/>
        <v>27.022504992868249</v>
      </c>
      <c r="AF151" s="15">
        <f t="shared" si="78"/>
        <v>6.5392213868756484</v>
      </c>
      <c r="AG151" s="15">
        <f t="shared" si="78"/>
        <v>43.616606650460575</v>
      </c>
    </row>
    <row r="152" spans="1:35" s="13" customFormat="1" x14ac:dyDescent="0.3">
      <c r="L152" s="10"/>
      <c r="M152" s="10" t="s">
        <v>13</v>
      </c>
      <c r="N152" s="2">
        <f t="shared" ref="N152:R152" si="79">+MAX(N116:N148)</f>
        <v>7.965681308721666</v>
      </c>
      <c r="O152" s="2">
        <f t="shared" si="79"/>
        <v>53.131094329173514</v>
      </c>
      <c r="P152" s="2">
        <f t="shared" si="79"/>
        <v>12.394290016855244</v>
      </c>
      <c r="Q152" s="2">
        <f t="shared" si="79"/>
        <v>82.669914412424475</v>
      </c>
      <c r="R152" s="2">
        <f t="shared" si="79"/>
        <v>13.082861684458317</v>
      </c>
      <c r="S152" s="24"/>
      <c r="AC152" s="10" t="s">
        <v>13</v>
      </c>
      <c r="AD152" s="15">
        <f t="shared" ref="AD152:AG152" si="80">+MAX(AD116:AD148)</f>
        <v>7.8300127706169169</v>
      </c>
      <c r="AE152" s="15">
        <f t="shared" si="80"/>
        <v>52.226185180014838</v>
      </c>
      <c r="AF152" s="15">
        <f t="shared" si="80"/>
        <v>11.919450133488624</v>
      </c>
      <c r="AG152" s="15">
        <f t="shared" si="80"/>
        <v>79.502732390369118</v>
      </c>
    </row>
    <row r="153" spans="1:35" s="13" customFormat="1" x14ac:dyDescent="0.3">
      <c r="L153" s="10"/>
      <c r="M153" s="10" t="s">
        <v>14</v>
      </c>
      <c r="N153" s="3">
        <f t="shared" ref="N153:R153" si="81">+AVERAGE(N116:N148)</f>
        <v>5.7442607680732509</v>
      </c>
      <c r="O153" s="7">
        <f t="shared" si="81"/>
        <v>38.314219323048576</v>
      </c>
      <c r="P153" s="16">
        <f t="shared" si="81"/>
        <v>9.0867776033635597</v>
      </c>
      <c r="Q153" s="7">
        <f t="shared" si="81"/>
        <v>60.608806614434933</v>
      </c>
      <c r="R153" s="7">
        <f t="shared" si="81"/>
        <v>9.5915985813282028</v>
      </c>
      <c r="S153" s="24"/>
      <c r="AC153" s="10" t="s">
        <v>14</v>
      </c>
      <c r="AD153" s="17">
        <f t="shared" ref="AD153:AG153" si="82">+AVERAGE(AD116:AD148)</f>
        <v>5.6353010488363875</v>
      </c>
      <c r="AE153" s="17">
        <f t="shared" si="82"/>
        <v>37.58745799573871</v>
      </c>
      <c r="AF153" s="17">
        <f t="shared" si="82"/>
        <v>8.7146095351195676</v>
      </c>
      <c r="AG153" s="17">
        <f t="shared" si="82"/>
        <v>58.126445599247525</v>
      </c>
      <c r="AH153" s="21"/>
      <c r="AI153" s="21"/>
    </row>
    <row r="154" spans="1:35" s="13" customFormat="1" x14ac:dyDescent="0.3">
      <c r="L154" s="10"/>
      <c r="M154" s="10" t="s">
        <v>15</v>
      </c>
      <c r="N154" s="4">
        <f t="shared" ref="N154:R154" si="83">+STDEVP(N116:N148)</f>
        <v>0.83601879192074102</v>
      </c>
      <c r="O154" s="4">
        <f t="shared" si="83"/>
        <v>5.576245342111438</v>
      </c>
      <c r="P154" s="4">
        <f t="shared" si="83"/>
        <v>1.2466747100093947</v>
      </c>
      <c r="Q154" s="4">
        <f t="shared" si="83"/>
        <v>8.3153203157626887</v>
      </c>
      <c r="R154" s="4">
        <f t="shared" si="83"/>
        <v>1.3159344161210293</v>
      </c>
      <c r="S154" s="24"/>
      <c r="AC154" s="10" t="s">
        <v>15</v>
      </c>
      <c r="AD154" s="18">
        <f t="shared" ref="AD154:AG154" si="84">+STDEVP(AD116:AD148)</f>
        <v>0.83655129254421379</v>
      </c>
      <c r="AE154" s="18">
        <f t="shared" si="84"/>
        <v>5.579797121269837</v>
      </c>
      <c r="AF154" s="18">
        <f t="shared" si="84"/>
        <v>1.2448620752031907</v>
      </c>
      <c r="AG154" s="18">
        <f t="shared" si="84"/>
        <v>8.3032300416051079</v>
      </c>
    </row>
    <row r="155" spans="1:35" s="13" customFormat="1" x14ac:dyDescent="0.3">
      <c r="L155" s="10"/>
      <c r="M155" s="10" t="s">
        <v>16</v>
      </c>
      <c r="N155" s="2">
        <f t="shared" ref="N155:R155" si="85">+N154/N153*100</f>
        <v>14.553983979406976</v>
      </c>
      <c r="O155" s="2">
        <f t="shared" si="85"/>
        <v>14.553983979407228</v>
      </c>
      <c r="P155" s="2">
        <f t="shared" si="85"/>
        <v>13.719656895178394</v>
      </c>
      <c r="Q155" s="2">
        <f t="shared" si="85"/>
        <v>13.719656895178439</v>
      </c>
      <c r="R155" s="2">
        <f t="shared" si="85"/>
        <v>13.719656895178412</v>
      </c>
      <c r="S155" s="24"/>
      <c r="AC155" s="10" t="s">
        <v>16</v>
      </c>
      <c r="AD155" s="15">
        <f t="shared" ref="AD155:AG155" si="86">+AD154/AD153*100</f>
        <v>14.844837663410196</v>
      </c>
      <c r="AE155" s="15">
        <f t="shared" si="86"/>
        <v>14.84483766341001</v>
      </c>
      <c r="AF155" s="15">
        <f t="shared" si="86"/>
        <v>14.284771683532584</v>
      </c>
      <c r="AG155" s="15">
        <f t="shared" si="86"/>
        <v>14.284771683532286</v>
      </c>
    </row>
    <row r="157" spans="1:35" s="12" customFormat="1" ht="10.8" customHeight="1" x14ac:dyDescent="0.3"/>
    <row r="158" spans="1:35" s="13" customFormat="1" ht="14.4" customHeight="1" x14ac:dyDescent="0.3">
      <c r="A158" s="34" t="s">
        <v>35</v>
      </c>
      <c r="B158" s="34" t="s">
        <v>31</v>
      </c>
      <c r="C158" s="13">
        <v>0</v>
      </c>
      <c r="D158" s="14">
        <f>+AC158/3.2819</f>
        <v>250.44455955391695</v>
      </c>
      <c r="E158" s="10">
        <v>8.9999999999999993E-3</v>
      </c>
      <c r="F158" s="10">
        <v>7.3999999999999996E-2</v>
      </c>
      <c r="G158" s="10">
        <v>0.55000000000000004</v>
      </c>
      <c r="H158" s="10">
        <v>1.08</v>
      </c>
      <c r="I158" s="10">
        <v>0.18099999999999999</v>
      </c>
      <c r="J158" s="10">
        <v>5.2999999999999999E-2</v>
      </c>
      <c r="K158" s="10">
        <v>3.4079999999999999</v>
      </c>
      <c r="L158" s="10">
        <v>1.972</v>
      </c>
      <c r="M158" s="10">
        <v>876.53399999999999</v>
      </c>
      <c r="N158" s="2">
        <f t="shared" ref="N158:N191" si="87">+($F158+$G158+$I158)*0.072*10000*3/$D158</f>
        <v>6.942853951777149</v>
      </c>
      <c r="O158" s="2">
        <f t="shared" ref="O158:O191" si="88">+N158*6.67</f>
        <v>46.308835858353582</v>
      </c>
      <c r="P158" s="2">
        <f t="shared" ref="P158:P191" si="89">+($H158+$I158)*0.072*10000*3/$D158</f>
        <v>10.875700413901844</v>
      </c>
      <c r="Q158" s="2">
        <f t="shared" ref="Q158:Q191" si="90">+P158*6.67</f>
        <v>72.540921760725297</v>
      </c>
      <c r="R158" s="2">
        <f t="shared" ref="R158:R191" si="91">+($H158+$I158)*0.076*10000*3/$D158</f>
        <v>11.479905992451949</v>
      </c>
      <c r="S158" s="24"/>
      <c r="U158" s="10">
        <v>8.0000000000000002E-3</v>
      </c>
      <c r="V158" s="10">
        <v>7.0000000000000007E-2</v>
      </c>
      <c r="W158" s="10">
        <v>0.54700000000000004</v>
      </c>
      <c r="X158" s="10">
        <v>1.0369999999999999</v>
      </c>
      <c r="Y158" s="10">
        <v>0.17399999999999999</v>
      </c>
      <c r="Z158" s="10">
        <v>4.5999999999999999E-2</v>
      </c>
      <c r="AA158" s="10">
        <v>2.2839999999999998</v>
      </c>
      <c r="AB158" s="10">
        <v>1.7430000000000001</v>
      </c>
      <c r="AC158" s="10">
        <v>821.93399999999997</v>
      </c>
      <c r="AD158" s="15">
        <f>+($V158+$W158+$Y158)*0.072*10000*3/$D158</f>
        <v>6.8221086656592842</v>
      </c>
      <c r="AE158" s="15">
        <f t="shared" ref="AE158:AE191" si="92">+AD158*6.67</f>
        <v>45.503464799947423</v>
      </c>
      <c r="AF158" s="15">
        <f>+($X158+$Y158)*0.072*10000*3/$D158</f>
        <v>10.444467249195188</v>
      </c>
      <c r="AG158" s="15">
        <f t="shared" ref="AG158:AG191" si="93">+AF158*6.67</f>
        <v>69.664596552131911</v>
      </c>
    </row>
    <row r="159" spans="1:35" s="13" customFormat="1" x14ac:dyDescent="0.3">
      <c r="A159" s="34"/>
      <c r="B159" s="34"/>
      <c r="C159" s="13">
        <v>1</v>
      </c>
      <c r="D159" s="14">
        <f t="shared" ref="D159:D191" si="94">+AC159/3.2819</f>
        <v>268.52524452298974</v>
      </c>
      <c r="E159" s="10">
        <v>8.0000000000000002E-3</v>
      </c>
      <c r="F159" s="10">
        <v>8.5000000000000006E-2</v>
      </c>
      <c r="G159" s="10">
        <v>0.57799999999999996</v>
      </c>
      <c r="H159" s="10">
        <v>1.1459999999999999</v>
      </c>
      <c r="I159" s="10">
        <v>0.19500000000000001</v>
      </c>
      <c r="J159" s="10">
        <v>6.3E-2</v>
      </c>
      <c r="K159" s="10">
        <v>3.4510000000000001</v>
      </c>
      <c r="L159" s="10">
        <v>1.391</v>
      </c>
      <c r="M159" s="10">
        <v>969.16399999999999</v>
      </c>
      <c r="N159" s="2">
        <f t="shared" si="87"/>
        <v>6.9016974671866711</v>
      </c>
      <c r="O159" s="2">
        <f t="shared" si="88"/>
        <v>46.034322106135093</v>
      </c>
      <c r="P159" s="2">
        <f t="shared" si="89"/>
        <v>10.786918768644901</v>
      </c>
      <c r="Q159" s="2">
        <f t="shared" si="90"/>
        <v>71.948748186861479</v>
      </c>
      <c r="R159" s="2">
        <f t="shared" si="91"/>
        <v>11.386192033569619</v>
      </c>
      <c r="S159" s="24"/>
      <c r="U159" s="10">
        <v>7.0000000000000001E-3</v>
      </c>
      <c r="V159" s="10">
        <v>0.08</v>
      </c>
      <c r="W159" s="10">
        <v>0.57499999999999996</v>
      </c>
      <c r="X159" s="10">
        <v>1.103</v>
      </c>
      <c r="Y159" s="10">
        <v>0.187</v>
      </c>
      <c r="Z159" s="10">
        <v>5.3999999999999999E-2</v>
      </c>
      <c r="AA159" s="10">
        <v>2.3109999999999999</v>
      </c>
      <c r="AB159" s="10">
        <v>1.17</v>
      </c>
      <c r="AC159" s="10">
        <v>881.27300000000002</v>
      </c>
      <c r="AD159" s="15">
        <f>+($V160+$W160+$Y160)*0.072*10000*3/$D159</f>
        <v>5.059636021981837</v>
      </c>
      <c r="AE159" s="15">
        <f t="shared" si="92"/>
        <v>33.747772266618853</v>
      </c>
      <c r="AF159" s="15">
        <f>+($X160+$Y160)*0.072*10000*3/$D159</f>
        <v>7.79457441224229</v>
      </c>
      <c r="AG159" s="15">
        <f t="shared" si="93"/>
        <v>51.989811329656071</v>
      </c>
    </row>
    <row r="160" spans="1:35" s="13" customFormat="1" x14ac:dyDescent="0.3">
      <c r="A160" s="34"/>
      <c r="B160" s="34"/>
      <c r="C160" s="13">
        <v>2</v>
      </c>
      <c r="D160" s="14">
        <f t="shared" si="94"/>
        <v>227.67147079435696</v>
      </c>
      <c r="E160" s="10">
        <v>5.0000000000000001E-3</v>
      </c>
      <c r="F160" s="10">
        <v>6.3E-2</v>
      </c>
      <c r="G160" s="10">
        <v>0.43099999999999999</v>
      </c>
      <c r="H160" s="10">
        <v>0.86899999999999999</v>
      </c>
      <c r="I160" s="10">
        <v>0.151</v>
      </c>
      <c r="J160" s="10">
        <v>5.7000000000000002E-2</v>
      </c>
      <c r="K160" s="10">
        <v>2.669</v>
      </c>
      <c r="L160" s="10">
        <v>1.244</v>
      </c>
      <c r="M160" s="10">
        <v>910.245</v>
      </c>
      <c r="N160" s="2">
        <f t="shared" si="87"/>
        <v>6.1193437857587361</v>
      </c>
      <c r="O160" s="2">
        <f t="shared" si="88"/>
        <v>40.816023051010767</v>
      </c>
      <c r="P160" s="2">
        <f t="shared" si="89"/>
        <v>9.6771018007347465</v>
      </c>
      <c r="Q160" s="2">
        <f t="shared" si="90"/>
        <v>64.546269010900758</v>
      </c>
      <c r="R160" s="2">
        <f t="shared" si="91"/>
        <v>10.214718567442233</v>
      </c>
      <c r="S160" s="24"/>
      <c r="U160" s="10">
        <v>5.0000000000000001E-3</v>
      </c>
      <c r="V160" s="10">
        <v>5.8000000000000003E-2</v>
      </c>
      <c r="W160" s="10">
        <v>0.42799999999999999</v>
      </c>
      <c r="X160" s="10">
        <v>0.82599999999999996</v>
      </c>
      <c r="Y160" s="10">
        <v>0.14299999999999999</v>
      </c>
      <c r="Z160" s="10">
        <v>0.05</v>
      </c>
      <c r="AA160" s="10">
        <v>1.5469999999999999</v>
      </c>
      <c r="AB160" s="10">
        <v>1.008</v>
      </c>
      <c r="AC160" s="10">
        <v>747.19500000000005</v>
      </c>
      <c r="AD160" s="15">
        <f>+($V161+$W161+$Y161)*0.072*10000*3/$D160</f>
        <v>5.6924128239616145</v>
      </c>
      <c r="AE160" s="15">
        <f t="shared" si="92"/>
        <v>37.968393535823971</v>
      </c>
      <c r="AF160" s="15">
        <f>+($X161+$Y161)*0.072*10000*3/$D160</f>
        <v>8.614518073595244</v>
      </c>
      <c r="AG160" s="15">
        <f t="shared" si="93"/>
        <v>57.458835550880274</v>
      </c>
    </row>
    <row r="161" spans="1:33" s="13" customFormat="1" x14ac:dyDescent="0.3">
      <c r="A161" s="34"/>
      <c r="B161" s="34"/>
      <c r="C161" s="13">
        <v>3</v>
      </c>
      <c r="D161" s="14">
        <f t="shared" si="94"/>
        <v>276.16929217831137</v>
      </c>
      <c r="E161" s="10">
        <v>3.0000000000000001E-3</v>
      </c>
      <c r="F161" s="10">
        <v>6.3E-2</v>
      </c>
      <c r="G161" s="10">
        <v>0.40100000000000002</v>
      </c>
      <c r="H161" s="10">
        <v>0.80700000000000005</v>
      </c>
      <c r="I161" s="10">
        <v>0.152</v>
      </c>
      <c r="J161" s="10">
        <v>7.2999999999999995E-2</v>
      </c>
      <c r="K161" s="10">
        <v>2.7160000000000002</v>
      </c>
      <c r="L161" s="10">
        <v>1.766</v>
      </c>
      <c r="M161" s="10">
        <v>1065.7439999999999</v>
      </c>
      <c r="N161" s="2">
        <f t="shared" si="87"/>
        <v>4.8179143651529186</v>
      </c>
      <c r="O161" s="2">
        <f t="shared" si="88"/>
        <v>32.135488815569964</v>
      </c>
      <c r="P161" s="2">
        <f t="shared" si="89"/>
        <v>7.5006166821130673</v>
      </c>
      <c r="Q161" s="2">
        <f t="shared" si="90"/>
        <v>50.029113269694157</v>
      </c>
      <c r="R161" s="2">
        <f t="shared" si="91"/>
        <v>7.9173176088971262</v>
      </c>
      <c r="S161" s="24"/>
      <c r="U161" s="10">
        <v>2E-3</v>
      </c>
      <c r="V161" s="10">
        <v>5.8000000000000003E-2</v>
      </c>
      <c r="W161" s="10">
        <v>0.39800000000000002</v>
      </c>
      <c r="X161" s="10">
        <v>0.76400000000000001</v>
      </c>
      <c r="Y161" s="10">
        <v>0.14399999999999999</v>
      </c>
      <c r="Z161" s="10">
        <v>6.3E-2</v>
      </c>
      <c r="AA161" s="10">
        <v>1.5680000000000001</v>
      </c>
      <c r="AB161" s="10">
        <v>1.546</v>
      </c>
      <c r="AC161" s="10">
        <v>906.36</v>
      </c>
      <c r="AD161" s="15">
        <f t="shared" ref="AD161:AD178" si="95">+($V161+$W161+$Y161)*0.072*10000*3/$D161</f>
        <v>4.6927737322918031</v>
      </c>
      <c r="AE161" s="15">
        <f t="shared" si="92"/>
        <v>31.300800794386326</v>
      </c>
      <c r="AF161" s="15">
        <f t="shared" ref="AF161:AF178" si="96">+($X161+$Y161)*0.072*10000*3/$D161</f>
        <v>7.1017309148682637</v>
      </c>
      <c r="AG161" s="15">
        <f t="shared" si="93"/>
        <v>47.368545202171319</v>
      </c>
    </row>
    <row r="162" spans="1:33" s="13" customFormat="1" x14ac:dyDescent="0.3">
      <c r="A162" s="34"/>
      <c r="B162" s="34"/>
      <c r="C162" s="13">
        <v>4</v>
      </c>
      <c r="D162" s="14">
        <f t="shared" si="94"/>
        <v>262.74779853133856</v>
      </c>
      <c r="E162" s="10">
        <v>7.0000000000000001E-3</v>
      </c>
      <c r="F162" s="10">
        <v>5.1999999999999998E-2</v>
      </c>
      <c r="G162" s="10">
        <v>0.36</v>
      </c>
      <c r="H162" s="10">
        <v>0.71499999999999997</v>
      </c>
      <c r="I162" s="10">
        <v>0.13700000000000001</v>
      </c>
      <c r="J162" s="10">
        <v>6.3E-2</v>
      </c>
      <c r="K162" s="10">
        <v>2.33</v>
      </c>
      <c r="L162" s="10">
        <v>1.706</v>
      </c>
      <c r="M162" s="10">
        <v>1010.53</v>
      </c>
      <c r="N162" s="2">
        <f t="shared" si="87"/>
        <v>4.5132252548961382</v>
      </c>
      <c r="O162" s="2">
        <f t="shared" si="88"/>
        <v>30.10321245015724</v>
      </c>
      <c r="P162" s="2">
        <f t="shared" si="89"/>
        <v>7.0041309966694181</v>
      </c>
      <c r="Q162" s="2">
        <f t="shared" si="90"/>
        <v>46.717553747785018</v>
      </c>
      <c r="R162" s="2">
        <f t="shared" si="91"/>
        <v>7.3932493853732737</v>
      </c>
      <c r="S162" s="24"/>
      <c r="U162" s="10">
        <v>7.0000000000000001E-3</v>
      </c>
      <c r="V162" s="10">
        <v>4.8000000000000001E-2</v>
      </c>
      <c r="W162" s="10">
        <v>0.35699999999999998</v>
      </c>
      <c r="X162" s="10">
        <v>0.67400000000000004</v>
      </c>
      <c r="Y162" s="10">
        <v>0.129</v>
      </c>
      <c r="Z162" s="10">
        <v>5.8000000000000003E-2</v>
      </c>
      <c r="AA162" s="10">
        <v>1.262</v>
      </c>
      <c r="AB162" s="10">
        <v>1.484</v>
      </c>
      <c r="AC162" s="10">
        <v>862.31200000000001</v>
      </c>
      <c r="AD162" s="15">
        <f t="shared" si="95"/>
        <v>4.3899130894618184</v>
      </c>
      <c r="AE162" s="15">
        <f t="shared" si="92"/>
        <v>29.280720306710329</v>
      </c>
      <c r="AF162" s="15">
        <f t="shared" si="96"/>
        <v>6.6013112562506375</v>
      </c>
      <c r="AG162" s="15">
        <f t="shared" si="93"/>
        <v>44.030746079191751</v>
      </c>
    </row>
    <row r="163" spans="1:33" s="13" customFormat="1" x14ac:dyDescent="0.3">
      <c r="A163" s="34"/>
      <c r="B163" s="34"/>
      <c r="C163" s="13">
        <v>5</v>
      </c>
      <c r="D163" s="14">
        <f t="shared" si="94"/>
        <v>284.39592918736099</v>
      </c>
      <c r="E163" s="10">
        <v>0.01</v>
      </c>
      <c r="F163" s="10">
        <v>0.09</v>
      </c>
      <c r="G163" s="10">
        <v>0.64400000000000002</v>
      </c>
      <c r="H163" s="10">
        <v>1.302</v>
      </c>
      <c r="I163" s="10">
        <v>0.222</v>
      </c>
      <c r="J163" s="10">
        <v>6.2E-2</v>
      </c>
      <c r="K163" s="10">
        <v>3.8719999999999999</v>
      </c>
      <c r="L163" s="10">
        <v>1.6879999999999999</v>
      </c>
      <c r="M163" s="10">
        <v>1132.8900000000001</v>
      </c>
      <c r="N163" s="2">
        <f t="shared" si="87"/>
        <v>7.2608634233987139</v>
      </c>
      <c r="O163" s="2">
        <f t="shared" si="88"/>
        <v>48.429959034069419</v>
      </c>
      <c r="P163" s="2">
        <f t="shared" si="89"/>
        <v>11.574849223074937</v>
      </c>
      <c r="Q163" s="2">
        <f t="shared" si="90"/>
        <v>77.204244317909826</v>
      </c>
      <c r="R163" s="2">
        <f t="shared" si="91"/>
        <v>12.217896402134656</v>
      </c>
      <c r="S163" s="24"/>
      <c r="U163" s="10">
        <v>0.01</v>
      </c>
      <c r="V163" s="10">
        <v>8.5999999999999993E-2</v>
      </c>
      <c r="W163" s="10">
        <v>0.64100000000000001</v>
      </c>
      <c r="X163" s="10">
        <v>1.2589999999999999</v>
      </c>
      <c r="Y163" s="10">
        <v>0.215</v>
      </c>
      <c r="Z163" s="10">
        <v>5.2999999999999999E-2</v>
      </c>
      <c r="AA163" s="10">
        <v>2.734</v>
      </c>
      <c r="AB163" s="10">
        <v>1.4630000000000001</v>
      </c>
      <c r="AC163" s="10">
        <v>933.35900000000004</v>
      </c>
      <c r="AD163" s="15">
        <f t="shared" si="95"/>
        <v>7.1545327874912008</v>
      </c>
      <c r="AE163" s="15">
        <f t="shared" si="92"/>
        <v>47.720733692566306</v>
      </c>
      <c r="AF163" s="15">
        <f t="shared" si="96"/>
        <v>11.195096951976678</v>
      </c>
      <c r="AG163" s="15">
        <f t="shared" si="93"/>
        <v>74.671296669684438</v>
      </c>
    </row>
    <row r="164" spans="1:33" s="13" customFormat="1" x14ac:dyDescent="0.3">
      <c r="A164" s="34"/>
      <c r="B164" s="34"/>
      <c r="C164" s="13">
        <v>6</v>
      </c>
      <c r="D164" s="14">
        <f t="shared" si="94"/>
        <v>270.27910661507053</v>
      </c>
      <c r="E164" s="10">
        <v>7.0000000000000001E-3</v>
      </c>
      <c r="F164" s="10">
        <v>0.06</v>
      </c>
      <c r="G164" s="10">
        <v>0.379</v>
      </c>
      <c r="H164" s="10">
        <v>0.78100000000000003</v>
      </c>
      <c r="I164" s="10">
        <v>0.14199999999999999</v>
      </c>
      <c r="J164" s="10">
        <v>6.7000000000000004E-2</v>
      </c>
      <c r="K164" s="10">
        <v>2.601</v>
      </c>
      <c r="L164" s="10">
        <v>0.61199999999999999</v>
      </c>
      <c r="M164" s="10">
        <v>990.40599999999995</v>
      </c>
      <c r="N164" s="2">
        <f t="shared" si="87"/>
        <v>4.6432001930038362</v>
      </c>
      <c r="O164" s="2">
        <f t="shared" si="88"/>
        <v>30.970145287335587</v>
      </c>
      <c r="P164" s="2">
        <f t="shared" si="89"/>
        <v>7.37637483329181</v>
      </c>
      <c r="Q164" s="2">
        <f t="shared" si="90"/>
        <v>49.200420138056373</v>
      </c>
      <c r="R164" s="2">
        <f t="shared" si="91"/>
        <v>7.7861734351413538</v>
      </c>
      <c r="S164" s="24"/>
      <c r="U164" s="10">
        <v>7.0000000000000001E-3</v>
      </c>
      <c r="V164" s="10">
        <v>5.6000000000000001E-2</v>
      </c>
      <c r="W164" s="10">
        <v>0.376</v>
      </c>
      <c r="X164" s="10">
        <v>0.73899999999999999</v>
      </c>
      <c r="Y164" s="10">
        <v>0.13400000000000001</v>
      </c>
      <c r="Z164" s="10">
        <v>6.0999999999999999E-2</v>
      </c>
      <c r="AA164" s="10">
        <v>1.506</v>
      </c>
      <c r="AB164" s="10">
        <v>0.57199999999999995</v>
      </c>
      <c r="AC164" s="10">
        <v>887.029</v>
      </c>
      <c r="AD164" s="15">
        <f t="shared" si="95"/>
        <v>4.5233241122894521</v>
      </c>
      <c r="AE164" s="15">
        <f t="shared" si="92"/>
        <v>30.170571828970644</v>
      </c>
      <c r="AF164" s="15">
        <f t="shared" si="96"/>
        <v>6.9767878975771929</v>
      </c>
      <c r="AG164" s="15">
        <f t="shared" si="93"/>
        <v>46.535175276839873</v>
      </c>
    </row>
    <row r="165" spans="1:33" s="13" customFormat="1" x14ac:dyDescent="0.3">
      <c r="A165" s="34"/>
      <c r="B165" s="34"/>
      <c r="C165" s="13">
        <v>10</v>
      </c>
      <c r="D165" s="14">
        <f t="shared" si="94"/>
        <v>294.19513086931352</v>
      </c>
      <c r="E165" s="10">
        <v>3.0000000000000001E-3</v>
      </c>
      <c r="F165" s="10">
        <v>7.9000000000000001E-2</v>
      </c>
      <c r="G165" s="10">
        <v>0.51700000000000002</v>
      </c>
      <c r="H165" s="10">
        <v>1.0589999999999999</v>
      </c>
      <c r="I165" s="10">
        <v>0.186</v>
      </c>
      <c r="J165" s="10">
        <v>6.8000000000000005E-2</v>
      </c>
      <c r="K165" s="10">
        <v>3.1320000000000001</v>
      </c>
      <c r="L165" s="10">
        <v>1.012</v>
      </c>
      <c r="M165" s="10">
        <v>1209.55</v>
      </c>
      <c r="N165" s="2">
        <f t="shared" si="87"/>
        <v>5.7414954319904625</v>
      </c>
      <c r="O165" s="2">
        <f t="shared" si="88"/>
        <v>38.295774531376388</v>
      </c>
      <c r="P165" s="2">
        <f t="shared" si="89"/>
        <v>9.1408718834119256</v>
      </c>
      <c r="Q165" s="2">
        <f t="shared" si="90"/>
        <v>60.969615462357545</v>
      </c>
      <c r="R165" s="2">
        <f t="shared" si="91"/>
        <v>9.6486980991570324</v>
      </c>
      <c r="S165" s="24"/>
      <c r="U165" s="10">
        <v>4.0000000000000001E-3</v>
      </c>
      <c r="V165" s="10">
        <v>7.4999999999999997E-2</v>
      </c>
      <c r="W165" s="10">
        <v>0.51400000000000001</v>
      </c>
      <c r="X165" s="10">
        <v>1.0149999999999999</v>
      </c>
      <c r="Y165" s="10">
        <v>0.17799999999999999</v>
      </c>
      <c r="Z165" s="10">
        <v>6.3E-2</v>
      </c>
      <c r="AA165" s="10">
        <v>1.9970000000000001</v>
      </c>
      <c r="AB165" s="10">
        <v>0.89300000000000002</v>
      </c>
      <c r="AC165" s="10">
        <v>965.51900000000001</v>
      </c>
      <c r="AD165" s="15">
        <f t="shared" si="95"/>
        <v>5.6313644454433307</v>
      </c>
      <c r="AE165" s="15">
        <f t="shared" si="92"/>
        <v>37.561200851107017</v>
      </c>
      <c r="AF165" s="15">
        <f t="shared" si="96"/>
        <v>8.7590844633818676</v>
      </c>
      <c r="AG165" s="15">
        <f t="shared" si="93"/>
        <v>58.423093370757059</v>
      </c>
    </row>
    <row r="166" spans="1:33" s="13" customFormat="1" x14ac:dyDescent="0.3">
      <c r="A166" s="34"/>
      <c r="B166" s="34"/>
      <c r="C166" s="13" t="s">
        <v>28</v>
      </c>
      <c r="D166" s="14">
        <f t="shared" si="94"/>
        <v>299.6266644321887</v>
      </c>
      <c r="E166" s="13">
        <v>1.0499999999999999E-2</v>
      </c>
      <c r="F166" s="13">
        <v>8.5249999999999992E-2</v>
      </c>
      <c r="G166" s="13">
        <v>0.63</v>
      </c>
      <c r="H166" s="13">
        <v>1.222</v>
      </c>
      <c r="I166" s="13">
        <v>0.20924999999999999</v>
      </c>
      <c r="J166" s="13">
        <v>7.1000000000000008E-2</v>
      </c>
      <c r="K166" s="13">
        <v>3.7645</v>
      </c>
      <c r="L166" s="10">
        <v>3.0057499999999999</v>
      </c>
      <c r="M166" s="10">
        <v>1112.4592499999999</v>
      </c>
      <c r="N166" s="2">
        <v>5.8911746637011646</v>
      </c>
      <c r="O166" s="2">
        <v>39.294135006886769</v>
      </c>
      <c r="P166" s="2">
        <f t="shared" si="89"/>
        <v>10.317840055585794</v>
      </c>
      <c r="Q166" s="2">
        <v>60.832591377616765</v>
      </c>
      <c r="R166" s="2">
        <f t="shared" si="91"/>
        <v>10.891053392007228</v>
      </c>
      <c r="S166" s="24"/>
      <c r="U166" s="13">
        <v>9.4999999999999998E-3</v>
      </c>
      <c r="V166" s="13">
        <v>8.0250000000000002E-2</v>
      </c>
      <c r="W166" s="13">
        <v>0.62675000000000003</v>
      </c>
      <c r="X166" s="13">
        <v>1.1792500000000001</v>
      </c>
      <c r="Y166" s="13">
        <v>0.20150000000000001</v>
      </c>
      <c r="Z166" s="13">
        <v>6.4000000000000001E-2</v>
      </c>
      <c r="AA166" s="13">
        <v>2.6345000000000001</v>
      </c>
      <c r="AB166" s="13">
        <v>2.74925</v>
      </c>
      <c r="AC166" s="13">
        <v>983.34474999999998</v>
      </c>
      <c r="AD166" s="15">
        <f t="shared" si="95"/>
        <v>6.5493503514408351</v>
      </c>
      <c r="AE166" s="15">
        <f t="shared" si="92"/>
        <v>43.684166844110372</v>
      </c>
      <c r="AF166" s="15">
        <f t="shared" si="96"/>
        <v>9.9537870090830296</v>
      </c>
      <c r="AG166" s="15">
        <f t="shared" si="93"/>
        <v>66.391759350583811</v>
      </c>
    </row>
    <row r="167" spans="1:33" s="13" customFormat="1" x14ac:dyDescent="0.3">
      <c r="A167" s="34"/>
      <c r="B167" s="34"/>
      <c r="C167" s="13">
        <v>18</v>
      </c>
      <c r="D167" s="14">
        <f t="shared" si="94"/>
        <v>297.39632529936927</v>
      </c>
      <c r="E167" s="10">
        <v>6.0000000000000001E-3</v>
      </c>
      <c r="F167" s="10">
        <v>9.6000000000000002E-2</v>
      </c>
      <c r="G167" s="10">
        <v>0.60899999999999999</v>
      </c>
      <c r="H167" s="10">
        <v>1.228</v>
      </c>
      <c r="I167" s="10">
        <v>0.21</v>
      </c>
      <c r="J167" s="10">
        <v>6.8000000000000005E-2</v>
      </c>
      <c r="K167" s="10">
        <v>3.3439999999999999</v>
      </c>
      <c r="L167" s="10">
        <v>-0.17199999999999999</v>
      </c>
      <c r="M167" s="10">
        <v>1041.7840000000001</v>
      </c>
      <c r="N167" s="2">
        <f t="shared" si="87"/>
        <v>6.6456772726108442</v>
      </c>
      <c r="O167" s="2">
        <f t="shared" si="88"/>
        <v>44.326667408314329</v>
      </c>
      <c r="P167" s="2">
        <f t="shared" si="89"/>
        <v>10.444244719141416</v>
      </c>
      <c r="Q167" s="2">
        <f t="shared" si="90"/>
        <v>69.663112276673246</v>
      </c>
      <c r="R167" s="2">
        <f t="shared" si="91"/>
        <v>11.024480536871492</v>
      </c>
      <c r="S167" s="24"/>
      <c r="U167" s="10">
        <v>5.0000000000000001E-3</v>
      </c>
      <c r="V167" s="10">
        <v>9.0999999999999998E-2</v>
      </c>
      <c r="W167" s="10">
        <v>0.60599999999999998</v>
      </c>
      <c r="X167" s="10">
        <v>1.1850000000000001</v>
      </c>
      <c r="Y167" s="10">
        <v>0.20200000000000001</v>
      </c>
      <c r="Z167" s="10">
        <v>6.4000000000000001E-2</v>
      </c>
      <c r="AA167" s="10">
        <v>2.238</v>
      </c>
      <c r="AB167" s="10">
        <v>2.5000000000000001E-2</v>
      </c>
      <c r="AC167" s="10">
        <v>976.02499999999998</v>
      </c>
      <c r="AD167" s="15">
        <f t="shared" si="95"/>
        <v>6.5294687082810379</v>
      </c>
      <c r="AE167" s="15">
        <f t="shared" si="92"/>
        <v>43.551556284234522</v>
      </c>
      <c r="AF167" s="15">
        <f t="shared" si="96"/>
        <v>10.073829920340156</v>
      </c>
      <c r="AG167" s="15">
        <f t="shared" si="93"/>
        <v>67.192445568668845</v>
      </c>
    </row>
    <row r="168" spans="1:33" s="13" customFormat="1" x14ac:dyDescent="0.3">
      <c r="A168" s="34"/>
      <c r="B168" s="34"/>
      <c r="C168" s="13">
        <v>19</v>
      </c>
      <c r="D168" s="14">
        <f t="shared" si="94"/>
        <v>273.24568085560196</v>
      </c>
      <c r="E168" s="10">
        <v>5.0000000000000001E-3</v>
      </c>
      <c r="F168" s="10">
        <v>7.3999999999999996E-2</v>
      </c>
      <c r="G168" s="10">
        <v>0.44900000000000001</v>
      </c>
      <c r="H168" s="10">
        <v>0.91400000000000003</v>
      </c>
      <c r="I168" s="10">
        <v>0.16</v>
      </c>
      <c r="J168" s="10">
        <v>6.5000000000000002E-2</v>
      </c>
      <c r="K168" s="10">
        <v>2.5640000000000001</v>
      </c>
      <c r="L168" s="10">
        <v>-8.1000000000000003E-2</v>
      </c>
      <c r="M168" s="10">
        <v>975.96</v>
      </c>
      <c r="N168" s="2">
        <f t="shared" si="87"/>
        <v>5.399097235061582</v>
      </c>
      <c r="O168" s="2">
        <f t="shared" si="88"/>
        <v>36.011978557860751</v>
      </c>
      <c r="P168" s="2">
        <f t="shared" si="89"/>
        <v>8.4899420650895152</v>
      </c>
      <c r="Q168" s="2">
        <f t="shared" si="90"/>
        <v>56.627913574147065</v>
      </c>
      <c r="R168" s="2">
        <f t="shared" si="91"/>
        <v>8.9616055131500456</v>
      </c>
      <c r="S168" s="24"/>
      <c r="U168" s="10">
        <v>6.0000000000000001E-3</v>
      </c>
      <c r="V168" s="10">
        <v>6.9000000000000006E-2</v>
      </c>
      <c r="W168" s="10">
        <v>0.44600000000000001</v>
      </c>
      <c r="X168" s="10">
        <v>0.87</v>
      </c>
      <c r="Y168" s="10">
        <v>0.153</v>
      </c>
      <c r="Z168" s="10">
        <v>6.2E-2</v>
      </c>
      <c r="AA168" s="10">
        <v>1.478</v>
      </c>
      <c r="AB168" s="10">
        <v>5.1999999999999998E-2</v>
      </c>
      <c r="AC168" s="10">
        <v>896.76499999999999</v>
      </c>
      <c r="AD168" s="15">
        <f t="shared" si="95"/>
        <v>5.2805226252139628</v>
      </c>
      <c r="AE168" s="15">
        <f t="shared" si="92"/>
        <v>35.221085910177131</v>
      </c>
      <c r="AF168" s="15">
        <f t="shared" si="96"/>
        <v>8.0867883916076089</v>
      </c>
      <c r="AG168" s="15">
        <f t="shared" si="93"/>
        <v>53.938878572022752</v>
      </c>
    </row>
    <row r="169" spans="1:33" s="13" customFormat="1" x14ac:dyDescent="0.3">
      <c r="A169" s="34"/>
      <c r="B169" s="34"/>
      <c r="C169" s="13">
        <v>20</v>
      </c>
      <c r="D169" s="14">
        <f t="shared" si="94"/>
        <v>292.30963770986324</v>
      </c>
      <c r="E169" s="10">
        <v>2E-3</v>
      </c>
      <c r="F169" s="10">
        <v>7.5999999999999998E-2</v>
      </c>
      <c r="G169" s="10">
        <v>0.41799999999999998</v>
      </c>
      <c r="H169" s="10">
        <v>0.872</v>
      </c>
      <c r="I169" s="10">
        <v>0.16300000000000001</v>
      </c>
      <c r="J169" s="10">
        <v>7.1999999999999995E-2</v>
      </c>
      <c r="K169" s="10">
        <v>2.6970000000000001</v>
      </c>
      <c r="L169" s="10">
        <v>0.48899999999999999</v>
      </c>
      <c r="M169" s="10">
        <v>1043.806</v>
      </c>
      <c r="N169" s="2">
        <f t="shared" si="87"/>
        <v>4.8548518999177537</v>
      </c>
      <c r="O169" s="2">
        <f t="shared" si="88"/>
        <v>32.38186217245142</v>
      </c>
      <c r="P169" s="2">
        <f t="shared" si="89"/>
        <v>7.6480543628841335</v>
      </c>
      <c r="Q169" s="2">
        <f t="shared" si="90"/>
        <v>51.012522600437173</v>
      </c>
      <c r="R169" s="2">
        <f t="shared" si="91"/>
        <v>8.072946271933251</v>
      </c>
      <c r="S169" s="24"/>
      <c r="U169" s="10">
        <v>2E-3</v>
      </c>
      <c r="V169" s="10">
        <v>7.0999999999999994E-2</v>
      </c>
      <c r="W169" s="10">
        <v>0.41499999999999998</v>
      </c>
      <c r="X169" s="10">
        <v>0.82799999999999996</v>
      </c>
      <c r="Y169" s="10">
        <v>0.155</v>
      </c>
      <c r="Z169" s="10">
        <v>6.6000000000000003E-2</v>
      </c>
      <c r="AA169" s="10">
        <v>1.591</v>
      </c>
      <c r="AB169" s="10">
        <v>0.45</v>
      </c>
      <c r="AC169" s="10">
        <v>959.33100000000002</v>
      </c>
      <c r="AD169" s="15">
        <f t="shared" si="95"/>
        <v>4.7366211078345213</v>
      </c>
      <c r="AE169" s="15">
        <f t="shared" si="92"/>
        <v>31.593262789256258</v>
      </c>
      <c r="AF169" s="15">
        <f t="shared" si="96"/>
        <v>7.2638042886136258</v>
      </c>
      <c r="AG169" s="15">
        <f t="shared" si="93"/>
        <v>48.449574605052881</v>
      </c>
    </row>
    <row r="170" spans="1:33" s="13" customFormat="1" x14ac:dyDescent="0.3">
      <c r="A170" s="34"/>
      <c r="B170" s="34"/>
      <c r="C170" s="13">
        <v>21</v>
      </c>
      <c r="D170" s="14">
        <f t="shared" si="94"/>
        <v>302.95926140345534</v>
      </c>
      <c r="E170" s="10">
        <v>7.0000000000000001E-3</v>
      </c>
      <c r="F170" s="10">
        <v>8.5000000000000006E-2</v>
      </c>
      <c r="G170" s="10">
        <v>0.51100000000000001</v>
      </c>
      <c r="H170" s="10">
        <v>1.0389999999999999</v>
      </c>
      <c r="I170" s="10">
        <v>0.188</v>
      </c>
      <c r="J170" s="10">
        <v>7.2999999999999995E-2</v>
      </c>
      <c r="K170" s="10">
        <v>2.8860000000000001</v>
      </c>
      <c r="L170" s="10">
        <v>1.0860000000000001</v>
      </c>
      <c r="M170" s="10">
        <v>1081.9770000000001</v>
      </c>
      <c r="N170" s="2">
        <f t="shared" si="87"/>
        <v>5.5896624257504408</v>
      </c>
      <c r="O170" s="2">
        <f t="shared" si="88"/>
        <v>37.283048379755442</v>
      </c>
      <c r="P170" s="2">
        <f t="shared" si="89"/>
        <v>8.7481068831578952</v>
      </c>
      <c r="Q170" s="2">
        <f t="shared" si="90"/>
        <v>58.349872910663159</v>
      </c>
      <c r="R170" s="2">
        <f t="shared" si="91"/>
        <v>9.2341128211111112</v>
      </c>
      <c r="S170" s="24"/>
      <c r="U170" s="10">
        <v>8.0000000000000002E-3</v>
      </c>
      <c r="V170" s="10">
        <v>8.1000000000000003E-2</v>
      </c>
      <c r="W170" s="10">
        <v>0.50800000000000001</v>
      </c>
      <c r="X170" s="10">
        <v>0.996</v>
      </c>
      <c r="Y170" s="10">
        <v>0.18099999999999999</v>
      </c>
      <c r="Z170" s="10">
        <v>7.0000000000000007E-2</v>
      </c>
      <c r="AA170" s="10">
        <v>1.7909999999999999</v>
      </c>
      <c r="AB170" s="10">
        <v>0.9</v>
      </c>
      <c r="AC170" s="10">
        <v>994.28200000000004</v>
      </c>
      <c r="AD170" s="15">
        <f t="shared" si="95"/>
        <v>5.4898470252906106</v>
      </c>
      <c r="AE170" s="15">
        <f t="shared" si="92"/>
        <v>36.617279658688375</v>
      </c>
      <c r="AF170" s="15">
        <f t="shared" si="96"/>
        <v>8.391623310087077</v>
      </c>
      <c r="AG170" s="15">
        <f t="shared" si="93"/>
        <v>55.972127478280804</v>
      </c>
    </row>
    <row r="171" spans="1:33" s="13" customFormat="1" x14ac:dyDescent="0.3">
      <c r="A171" s="34"/>
      <c r="B171" s="34"/>
      <c r="C171" s="13">
        <v>22</v>
      </c>
      <c r="D171" s="14">
        <f t="shared" si="94"/>
        <v>287.14372771869955</v>
      </c>
      <c r="E171" s="10">
        <v>4.0000000000000001E-3</v>
      </c>
      <c r="F171" s="10">
        <v>9.7000000000000003E-2</v>
      </c>
      <c r="G171" s="10">
        <v>0.57699999999999996</v>
      </c>
      <c r="H171" s="10">
        <v>1.1870000000000001</v>
      </c>
      <c r="I171" s="10">
        <v>0.224</v>
      </c>
      <c r="J171" s="10">
        <v>9.4E-2</v>
      </c>
      <c r="K171" s="10">
        <v>3.61</v>
      </c>
      <c r="L171" s="10">
        <v>3.12</v>
      </c>
      <c r="M171" s="10">
        <v>998.70799999999997</v>
      </c>
      <c r="N171" s="2">
        <f t="shared" si="87"/>
        <v>6.7550839971688603</v>
      </c>
      <c r="O171" s="2">
        <f t="shared" si="88"/>
        <v>45.056410261116298</v>
      </c>
      <c r="P171" s="2">
        <f t="shared" si="89"/>
        <v>10.614057371943497</v>
      </c>
      <c r="Q171" s="2">
        <f t="shared" si="90"/>
        <v>70.795762670863127</v>
      </c>
      <c r="R171" s="2">
        <f t="shared" si="91"/>
        <v>11.20372722594036</v>
      </c>
      <c r="S171" s="24"/>
      <c r="U171" s="10">
        <v>4.0000000000000001E-3</v>
      </c>
      <c r="V171" s="10">
        <v>9.2999999999999999E-2</v>
      </c>
      <c r="W171" s="10">
        <v>0.57399999999999995</v>
      </c>
      <c r="X171" s="10">
        <v>1.145</v>
      </c>
      <c r="Y171" s="10">
        <v>0.218</v>
      </c>
      <c r="Z171" s="10">
        <v>9.1999999999999998E-2</v>
      </c>
      <c r="AA171" s="10">
        <v>2.5169999999999999</v>
      </c>
      <c r="AB171" s="10">
        <v>2.7930000000000001</v>
      </c>
      <c r="AC171" s="10">
        <v>942.37699999999995</v>
      </c>
      <c r="AD171" s="15">
        <f t="shared" si="95"/>
        <v>6.6572932488802232</v>
      </c>
      <c r="AE171" s="15">
        <f t="shared" si="92"/>
        <v>44.404145970031088</v>
      </c>
      <c r="AF171" s="15">
        <f t="shared" si="96"/>
        <v>10.252983839800843</v>
      </c>
      <c r="AG171" s="15">
        <f t="shared" si="93"/>
        <v>68.387402211471624</v>
      </c>
    </row>
    <row r="172" spans="1:33" s="13" customFormat="1" x14ac:dyDescent="0.3">
      <c r="A172" s="34"/>
      <c r="B172" s="34"/>
      <c r="C172" s="13">
        <v>23</v>
      </c>
      <c r="D172" s="14">
        <f t="shared" si="94"/>
        <v>289.19558792163076</v>
      </c>
      <c r="E172" s="10">
        <v>2E-3</v>
      </c>
      <c r="F172" s="10">
        <v>7.8E-2</v>
      </c>
      <c r="G172" s="10">
        <v>0.48099999999999998</v>
      </c>
      <c r="H172" s="10">
        <v>0.98399999999999999</v>
      </c>
      <c r="I172" s="10">
        <v>0.17299999999999999</v>
      </c>
      <c r="J172" s="10">
        <v>6.7000000000000004E-2</v>
      </c>
      <c r="K172" s="10">
        <v>2.7429999999999999</v>
      </c>
      <c r="L172" s="10">
        <v>0.36799999999999999</v>
      </c>
      <c r="M172" s="10">
        <v>1014.492</v>
      </c>
      <c r="N172" s="2">
        <f t="shared" si="87"/>
        <v>5.4673033270081159</v>
      </c>
      <c r="O172" s="2">
        <f t="shared" si="88"/>
        <v>36.46691319114413</v>
      </c>
      <c r="P172" s="2">
        <f t="shared" si="89"/>
        <v>8.6416256138639191</v>
      </c>
      <c r="Q172" s="2">
        <f t="shared" si="90"/>
        <v>57.639642844472341</v>
      </c>
      <c r="R172" s="2">
        <f t="shared" si="91"/>
        <v>9.1217159257452494</v>
      </c>
      <c r="S172" s="24"/>
      <c r="U172" s="10">
        <v>3.0000000000000001E-3</v>
      </c>
      <c r="V172" s="10">
        <v>7.2999999999999995E-2</v>
      </c>
      <c r="W172" s="10">
        <v>0.47799999999999998</v>
      </c>
      <c r="X172" s="10">
        <v>0.94099999999999995</v>
      </c>
      <c r="Y172" s="10">
        <v>0.16600000000000001</v>
      </c>
      <c r="Z172" s="10">
        <v>6.4000000000000001E-2</v>
      </c>
      <c r="AA172" s="10">
        <v>1.659</v>
      </c>
      <c r="AB172" s="10">
        <v>0.37</v>
      </c>
      <c r="AC172" s="10">
        <v>949.11099999999999</v>
      </c>
      <c r="AD172" s="15">
        <f t="shared" si="95"/>
        <v>5.3552684227661462</v>
      </c>
      <c r="AE172" s="15">
        <f t="shared" si="92"/>
        <v>35.719640379850198</v>
      </c>
      <c r="AF172" s="15">
        <f t="shared" si="96"/>
        <v>8.2681759330573552</v>
      </c>
      <c r="AG172" s="15">
        <f t="shared" si="93"/>
        <v>55.148733473492555</v>
      </c>
    </row>
    <row r="173" spans="1:33" s="13" customFormat="1" x14ac:dyDescent="0.3">
      <c r="A173" s="34"/>
      <c r="B173" s="34"/>
      <c r="C173" s="13">
        <v>24</v>
      </c>
      <c r="D173" s="14">
        <f t="shared" si="94"/>
        <v>287.01819068222676</v>
      </c>
      <c r="E173" s="10">
        <v>1.2999999999999999E-2</v>
      </c>
      <c r="F173" s="10">
        <v>0.09</v>
      </c>
      <c r="G173" s="10">
        <v>0.67900000000000005</v>
      </c>
      <c r="H173" s="10">
        <v>1.321</v>
      </c>
      <c r="I173" s="10">
        <v>0.219</v>
      </c>
      <c r="J173" s="10">
        <v>5.5E-2</v>
      </c>
      <c r="K173" s="10">
        <v>4.4400000000000004</v>
      </c>
      <c r="L173" s="10">
        <v>3.6880000000000002</v>
      </c>
      <c r="M173" s="10">
        <v>1058.884</v>
      </c>
      <c r="N173" s="2">
        <f t="shared" si="87"/>
        <v>7.4353475468833761</v>
      </c>
      <c r="O173" s="2">
        <f t="shared" si="88"/>
        <v>49.593768137712118</v>
      </c>
      <c r="P173" s="2">
        <f t="shared" si="89"/>
        <v>11.589509334210931</v>
      </c>
      <c r="Q173" s="2">
        <f t="shared" si="90"/>
        <v>77.3020272591869</v>
      </c>
      <c r="R173" s="2">
        <f t="shared" si="91"/>
        <v>12.233370963889318</v>
      </c>
      <c r="S173" s="24"/>
      <c r="U173" s="10">
        <v>1.2E-2</v>
      </c>
      <c r="V173" s="10">
        <v>8.5999999999999993E-2</v>
      </c>
      <c r="W173" s="10">
        <v>0.67600000000000005</v>
      </c>
      <c r="X173" s="10">
        <v>1.278</v>
      </c>
      <c r="Y173" s="10">
        <v>0.21199999999999999</v>
      </c>
      <c r="Z173" s="10">
        <v>4.2999999999999997E-2</v>
      </c>
      <c r="AA173" s="10">
        <v>3.27</v>
      </c>
      <c r="AB173" s="10">
        <v>3.3149999999999999</v>
      </c>
      <c r="AC173" s="10">
        <v>941.96500000000003</v>
      </c>
      <c r="AD173" s="15">
        <f t="shared" si="95"/>
        <v>7.3299883711178238</v>
      </c>
      <c r="AE173" s="15">
        <f t="shared" si="92"/>
        <v>48.891022435355886</v>
      </c>
      <c r="AF173" s="15">
        <f t="shared" si="96"/>
        <v>11.213226563619665</v>
      </c>
      <c r="AG173" s="15">
        <f t="shared" si="93"/>
        <v>74.792221179343173</v>
      </c>
    </row>
    <row r="174" spans="1:33" s="13" customFormat="1" x14ac:dyDescent="0.3">
      <c r="A174" s="34"/>
      <c r="B174" s="34"/>
      <c r="C174" s="13">
        <v>26</v>
      </c>
      <c r="D174" s="14">
        <f t="shared" si="94"/>
        <v>276.78844571741979</v>
      </c>
      <c r="E174" s="10">
        <v>4.0000000000000001E-3</v>
      </c>
      <c r="F174" s="10">
        <v>8.2000000000000003E-2</v>
      </c>
      <c r="G174" s="10">
        <v>0.54600000000000004</v>
      </c>
      <c r="H174" s="10">
        <v>1.0840000000000001</v>
      </c>
      <c r="I174" s="10">
        <v>0.182</v>
      </c>
      <c r="J174" s="10">
        <v>6.4000000000000001E-2</v>
      </c>
      <c r="K174" s="10">
        <v>3.0049999999999999</v>
      </c>
      <c r="L174" s="10">
        <v>0.51800000000000002</v>
      </c>
      <c r="M174" s="10">
        <v>1044.921</v>
      </c>
      <c r="N174" s="2">
        <f t="shared" si="87"/>
        <v>6.3210731050031264</v>
      </c>
      <c r="O174" s="2">
        <f t="shared" si="88"/>
        <v>42.161557610370849</v>
      </c>
      <c r="P174" s="2">
        <f t="shared" si="89"/>
        <v>9.8796031493011824</v>
      </c>
      <c r="Q174" s="2">
        <f t="shared" si="90"/>
        <v>65.896953005838881</v>
      </c>
      <c r="R174" s="2">
        <f t="shared" si="91"/>
        <v>10.428469990929026</v>
      </c>
      <c r="S174" s="24"/>
      <c r="U174" s="10">
        <v>5.0000000000000001E-3</v>
      </c>
      <c r="V174" s="10">
        <v>7.6999999999999999E-2</v>
      </c>
      <c r="W174" s="10">
        <v>0.54300000000000004</v>
      </c>
      <c r="X174" s="10">
        <v>1.04</v>
      </c>
      <c r="Y174" s="10">
        <v>0.17399999999999999</v>
      </c>
      <c r="Z174" s="10">
        <v>5.8000000000000003E-2</v>
      </c>
      <c r="AA174" s="10">
        <v>1.879</v>
      </c>
      <c r="AB174" s="10">
        <v>0.53</v>
      </c>
      <c r="AC174" s="10">
        <v>908.39200000000005</v>
      </c>
      <c r="AD174" s="15">
        <f t="shared" si="95"/>
        <v>6.1962124016944227</v>
      </c>
      <c r="AE174" s="15">
        <f t="shared" si="92"/>
        <v>41.328736719301801</v>
      </c>
      <c r="AF174" s="15">
        <f t="shared" si="96"/>
        <v>9.4738058635478932</v>
      </c>
      <c r="AG174" s="15">
        <f t="shared" si="93"/>
        <v>63.190285109864448</v>
      </c>
    </row>
    <row r="175" spans="1:33" s="13" customFormat="1" x14ac:dyDescent="0.3">
      <c r="A175" s="34"/>
      <c r="B175" s="34"/>
      <c r="C175" s="13">
        <v>27</v>
      </c>
      <c r="D175" s="14">
        <f t="shared" si="94"/>
        <v>300.81202961699017</v>
      </c>
      <c r="E175" s="10">
        <v>7.0000000000000001E-3</v>
      </c>
      <c r="F175" s="10">
        <v>8.7999999999999995E-2</v>
      </c>
      <c r="G175" s="10">
        <v>0.58399999999999996</v>
      </c>
      <c r="H175" s="10">
        <v>1.179</v>
      </c>
      <c r="I175" s="10">
        <v>0.191</v>
      </c>
      <c r="J175" s="10">
        <v>6.7000000000000004E-2</v>
      </c>
      <c r="K175" s="10">
        <v>3.2930000000000001</v>
      </c>
      <c r="L175" s="10">
        <v>2.1000000000000001E-2</v>
      </c>
      <c r="M175" s="10">
        <v>1037.3430000000001</v>
      </c>
      <c r="N175" s="2">
        <f t="shared" si="87"/>
        <v>6.1968266441120905</v>
      </c>
      <c r="O175" s="2">
        <f t="shared" si="88"/>
        <v>41.33283371622764</v>
      </c>
      <c r="P175" s="2">
        <f t="shared" si="89"/>
        <v>9.8373725404792172</v>
      </c>
      <c r="Q175" s="2">
        <f t="shared" si="90"/>
        <v>65.615274844996378</v>
      </c>
      <c r="R175" s="2">
        <f t="shared" si="91"/>
        <v>10.383893237172508</v>
      </c>
      <c r="S175" s="24"/>
      <c r="U175" s="10">
        <v>8.0000000000000002E-3</v>
      </c>
      <c r="V175" s="10">
        <v>8.3000000000000004E-2</v>
      </c>
      <c r="W175" s="10">
        <v>0.58099999999999996</v>
      </c>
      <c r="X175" s="10">
        <v>1.137</v>
      </c>
      <c r="Y175" s="10">
        <v>0.183</v>
      </c>
      <c r="Z175" s="10">
        <v>6.0999999999999999E-2</v>
      </c>
      <c r="AA175" s="10">
        <v>2.2000000000000002</v>
      </c>
      <c r="AB175" s="10">
        <v>0.13400000000000001</v>
      </c>
      <c r="AC175" s="10">
        <v>987.23500000000001</v>
      </c>
      <c r="AD175" s="15">
        <f t="shared" si="95"/>
        <v>6.0819376217415293</v>
      </c>
      <c r="AE175" s="15">
        <f t="shared" si="92"/>
        <v>40.566523937016001</v>
      </c>
      <c r="AF175" s="15">
        <f t="shared" si="96"/>
        <v>9.478344345571216</v>
      </c>
      <c r="AG175" s="15">
        <f t="shared" si="93"/>
        <v>63.22055678496001</v>
      </c>
    </row>
    <row r="176" spans="1:33" s="13" customFormat="1" x14ac:dyDescent="0.3">
      <c r="A176" s="34"/>
      <c r="B176" s="34"/>
      <c r="C176" s="13">
        <v>28</v>
      </c>
      <c r="D176" s="14">
        <f t="shared" si="94"/>
        <v>305.57786647978304</v>
      </c>
      <c r="E176" s="10">
        <v>8.0000000000000002E-3</v>
      </c>
      <c r="F176" s="10">
        <v>8.3000000000000004E-2</v>
      </c>
      <c r="G176" s="10">
        <v>0.59399999999999997</v>
      </c>
      <c r="H176" s="10">
        <v>1.171</v>
      </c>
      <c r="I176" s="10">
        <v>0.19900000000000001</v>
      </c>
      <c r="J176" s="10">
        <v>6.8000000000000005E-2</v>
      </c>
      <c r="K176" s="10">
        <v>3.3860000000000001</v>
      </c>
      <c r="L176" s="10">
        <v>1.5069999999999999</v>
      </c>
      <c r="M176" s="10">
        <v>1111.4649999999999</v>
      </c>
      <c r="N176" s="2">
        <f t="shared" si="87"/>
        <v>6.1920715063477436</v>
      </c>
      <c r="O176" s="2">
        <f t="shared" si="88"/>
        <v>41.301116947339452</v>
      </c>
      <c r="P176" s="2">
        <f t="shared" si="89"/>
        <v>9.683947447142021</v>
      </c>
      <c r="Q176" s="2">
        <f t="shared" si="90"/>
        <v>64.591929472437286</v>
      </c>
      <c r="R176" s="2">
        <f t="shared" si="91"/>
        <v>10.221944527538801</v>
      </c>
      <c r="S176" s="24"/>
      <c r="U176" s="10">
        <v>8.0000000000000002E-3</v>
      </c>
      <c r="V176" s="10">
        <v>7.8E-2</v>
      </c>
      <c r="W176" s="10">
        <v>0.59099999999999997</v>
      </c>
      <c r="X176" s="10">
        <v>1.127</v>
      </c>
      <c r="Y176" s="10">
        <v>0.192</v>
      </c>
      <c r="Z176" s="10">
        <v>0.06</v>
      </c>
      <c r="AA176" s="10">
        <v>2.2330000000000001</v>
      </c>
      <c r="AB176" s="10">
        <v>1.2909999999999999</v>
      </c>
      <c r="AC176" s="10">
        <v>1002.876</v>
      </c>
      <c r="AD176" s="15">
        <f t="shared" si="95"/>
        <v>6.0860428846637067</v>
      </c>
      <c r="AE176" s="15">
        <f t="shared" si="92"/>
        <v>40.593906040706926</v>
      </c>
      <c r="AF176" s="15">
        <f t="shared" si="96"/>
        <v>9.3234501334162942</v>
      </c>
      <c r="AG176" s="15">
        <f t="shared" si="93"/>
        <v>62.187412389886681</v>
      </c>
    </row>
    <row r="177" spans="1:33" s="13" customFormat="1" x14ac:dyDescent="0.3">
      <c r="A177" s="34"/>
      <c r="B177" s="34"/>
      <c r="C177" s="13">
        <v>29</v>
      </c>
      <c r="D177" s="14">
        <f t="shared" si="94"/>
        <v>290.69502422377286</v>
      </c>
      <c r="E177" s="10">
        <v>5.0000000000000001E-3</v>
      </c>
      <c r="F177" s="10">
        <v>5.8999999999999997E-2</v>
      </c>
      <c r="G177" s="10">
        <v>0.40799999999999997</v>
      </c>
      <c r="H177" s="10">
        <v>0.81799999999999995</v>
      </c>
      <c r="I177" s="10">
        <v>0.14399999999999999</v>
      </c>
      <c r="J177" s="10">
        <v>6.8000000000000005E-2</v>
      </c>
      <c r="K177" s="10">
        <v>2.524</v>
      </c>
      <c r="L177" s="10">
        <v>1.276</v>
      </c>
      <c r="M177" s="10">
        <v>1015.927</v>
      </c>
      <c r="N177" s="2">
        <f t="shared" si="87"/>
        <v>4.5400157898267546</v>
      </c>
      <c r="O177" s="2">
        <f t="shared" si="88"/>
        <v>30.281905318144453</v>
      </c>
      <c r="P177" s="2">
        <f t="shared" si="89"/>
        <v>7.1481099669612735</v>
      </c>
      <c r="Q177" s="2">
        <f t="shared" si="90"/>
        <v>47.677893479631692</v>
      </c>
      <c r="R177" s="2">
        <f t="shared" si="91"/>
        <v>7.5452271873480123</v>
      </c>
      <c r="S177" s="24"/>
      <c r="U177" s="10">
        <v>6.0000000000000001E-3</v>
      </c>
      <c r="V177" s="10">
        <v>5.5E-2</v>
      </c>
      <c r="W177" s="10">
        <v>0.40500000000000003</v>
      </c>
      <c r="X177" s="10">
        <v>0.77500000000000002</v>
      </c>
      <c r="Y177" s="10">
        <v>0.13700000000000001</v>
      </c>
      <c r="Z177" s="10">
        <v>6.2E-2</v>
      </c>
      <c r="AA177" s="10">
        <v>1.427</v>
      </c>
      <c r="AB177" s="10">
        <v>1.117</v>
      </c>
      <c r="AC177" s="10">
        <v>954.03200000000004</v>
      </c>
      <c r="AD177" s="15">
        <f t="shared" si="95"/>
        <v>4.4359892414510194</v>
      </c>
      <c r="AE177" s="15">
        <f t="shared" si="92"/>
        <v>29.588048240478297</v>
      </c>
      <c r="AF177" s="15">
        <f t="shared" si="96"/>
        <v>6.776586579905076</v>
      </c>
      <c r="AG177" s="15">
        <f t="shared" si="93"/>
        <v>45.199832487966859</v>
      </c>
    </row>
    <row r="178" spans="1:33" s="13" customFormat="1" x14ac:dyDescent="0.3">
      <c r="A178" s="34"/>
      <c r="B178" s="34"/>
      <c r="C178" s="13" t="s">
        <v>29</v>
      </c>
      <c r="D178" s="14">
        <f t="shared" si="94"/>
        <v>297.71671897376524</v>
      </c>
      <c r="E178" s="13">
        <v>6.2500000000000003E-3</v>
      </c>
      <c r="F178" s="13">
        <v>5.7249999999999995E-2</v>
      </c>
      <c r="G178" s="13">
        <v>0.45900000000000002</v>
      </c>
      <c r="H178" s="13">
        <v>0.87975000000000003</v>
      </c>
      <c r="I178" s="13">
        <v>0.16275000000000001</v>
      </c>
      <c r="J178" s="13">
        <v>7.0500000000000007E-2</v>
      </c>
      <c r="K178" s="13">
        <v>2.9357500000000001</v>
      </c>
      <c r="L178" s="10">
        <v>3.371</v>
      </c>
      <c r="M178" s="10">
        <v>1061.9267500000001</v>
      </c>
      <c r="N178" s="2">
        <f t="shared" si="87"/>
        <v>4.9262937098579274</v>
      </c>
      <c r="O178" s="2">
        <f t="shared" si="88"/>
        <v>32.858379044752375</v>
      </c>
      <c r="P178" s="2">
        <f t="shared" si="89"/>
        <v>7.5635658210999832</v>
      </c>
      <c r="Q178" s="2">
        <f t="shared" si="90"/>
        <v>50.448984026736888</v>
      </c>
      <c r="R178" s="2">
        <f t="shared" si="91"/>
        <v>7.983763922272205</v>
      </c>
      <c r="S178" s="24"/>
      <c r="U178" s="13">
        <v>6.2500000000000003E-3</v>
      </c>
      <c r="V178" s="13">
        <v>5.2249999999999998E-2</v>
      </c>
      <c r="W178" s="13">
        <v>0.45600000000000002</v>
      </c>
      <c r="X178" s="13">
        <v>0.83725000000000005</v>
      </c>
      <c r="Y178" s="13">
        <v>0.1555</v>
      </c>
      <c r="Z178" s="13">
        <v>6.25E-2</v>
      </c>
      <c r="AA178" s="13">
        <v>1.80925</v>
      </c>
      <c r="AB178" s="13">
        <v>3.0950000000000002</v>
      </c>
      <c r="AC178" s="13">
        <v>977.07650000000001</v>
      </c>
      <c r="AD178" s="15">
        <f t="shared" si="95"/>
        <v>4.8156516199089827</v>
      </c>
      <c r="AE178" s="15">
        <f t="shared" si="92"/>
        <v>32.120396304792912</v>
      </c>
      <c r="AF178" s="15">
        <f t="shared" si="96"/>
        <v>7.2026186752009691</v>
      </c>
      <c r="AG178" s="15">
        <f t="shared" si="93"/>
        <v>48.041466563590461</v>
      </c>
    </row>
    <row r="179" spans="1:33" s="13" customFormat="1" x14ac:dyDescent="0.3">
      <c r="A179" s="34"/>
      <c r="B179" s="34"/>
      <c r="C179" s="13">
        <v>31</v>
      </c>
      <c r="D179" s="14">
        <f t="shared" si="94"/>
        <v>299.75989518266863</v>
      </c>
      <c r="E179" s="10">
        <v>0.01</v>
      </c>
      <c r="F179" s="10">
        <v>9.0999999999999998E-2</v>
      </c>
      <c r="G179" s="10">
        <v>0.73799999999999999</v>
      </c>
      <c r="H179" s="10">
        <v>1.4319999999999999</v>
      </c>
      <c r="I179" s="10">
        <v>0.23200000000000001</v>
      </c>
      <c r="J179" s="10">
        <v>6.5000000000000002E-2</v>
      </c>
      <c r="K179" s="10">
        <v>4.45</v>
      </c>
      <c r="L179" s="10">
        <v>4.298</v>
      </c>
      <c r="M179" s="10">
        <v>1049.0920000000001</v>
      </c>
      <c r="N179" s="2">
        <f t="shared" si="87"/>
        <v>7.6453189263475005</v>
      </c>
      <c r="O179" s="2">
        <f t="shared" si="88"/>
        <v>50.99427723873783</v>
      </c>
      <c r="P179" s="2">
        <f t="shared" si="89"/>
        <v>11.990396506543114</v>
      </c>
      <c r="Q179" s="2">
        <f t="shared" si="90"/>
        <v>79.975944698642564</v>
      </c>
      <c r="R179" s="2">
        <f t="shared" si="91"/>
        <v>12.656529645795509</v>
      </c>
      <c r="S179" s="24"/>
      <c r="U179" s="10">
        <v>8.9999999999999993E-3</v>
      </c>
      <c r="V179" s="10">
        <v>8.6999999999999994E-2</v>
      </c>
      <c r="W179" s="10">
        <v>0.73499999999999999</v>
      </c>
      <c r="X179" s="10">
        <v>1.39</v>
      </c>
      <c r="Y179" s="10">
        <v>0.22600000000000001</v>
      </c>
      <c r="Z179" s="10">
        <v>5.1999999999999998E-2</v>
      </c>
      <c r="AA179" s="10">
        <v>3.3050000000000002</v>
      </c>
      <c r="AB179" s="10">
        <v>3.9390000000000001</v>
      </c>
      <c r="AC179" s="10">
        <v>983.78200000000004</v>
      </c>
      <c r="AD179" s="15">
        <f>+($U179+$V179+$X179)*0.072*10000*3/$D179</f>
        <v>10.707769957165302</v>
      </c>
      <c r="AE179" s="15">
        <f t="shared" si="92"/>
        <v>71.420825614292568</v>
      </c>
      <c r="AF179" s="15">
        <f>+($W179+$X179)*0.072*10000*3/$D179</f>
        <v>15.312255154089012</v>
      </c>
      <c r="AG179" s="15">
        <f t="shared" si="93"/>
        <v>102.13274187777371</v>
      </c>
    </row>
    <row r="180" spans="1:33" s="13" customFormat="1" x14ac:dyDescent="0.3">
      <c r="A180" s="34"/>
      <c r="B180" s="34"/>
      <c r="C180" s="13">
        <v>32</v>
      </c>
      <c r="D180" s="14">
        <f t="shared" si="94"/>
        <v>282.85292056430728</v>
      </c>
      <c r="E180" s="10">
        <v>5.0000000000000001E-3</v>
      </c>
      <c r="F180" s="10">
        <v>6.9000000000000006E-2</v>
      </c>
      <c r="G180" s="10">
        <v>0.53</v>
      </c>
      <c r="H180" s="10">
        <v>1.0389999999999999</v>
      </c>
      <c r="I180" s="10">
        <v>0.17499999999999999</v>
      </c>
      <c r="J180" s="10">
        <v>6.8000000000000005E-2</v>
      </c>
      <c r="K180" s="10">
        <v>3.2589999999999999</v>
      </c>
      <c r="L180" s="10">
        <v>2.7469999999999999</v>
      </c>
      <c r="M180" s="10">
        <v>1005.978</v>
      </c>
      <c r="N180" s="2">
        <f t="shared" si="87"/>
        <v>5.9106336843352594</v>
      </c>
      <c r="O180" s="2">
        <f t="shared" si="88"/>
        <v>39.423926674516181</v>
      </c>
      <c r="P180" s="2">
        <f t="shared" si="89"/>
        <v>9.2706838408049137</v>
      </c>
      <c r="Q180" s="2">
        <f t="shared" si="90"/>
        <v>61.835461218168774</v>
      </c>
      <c r="R180" s="2">
        <f t="shared" si="91"/>
        <v>9.7857218319607444</v>
      </c>
      <c r="S180" s="24"/>
      <c r="U180" s="10">
        <v>5.0000000000000001E-3</v>
      </c>
      <c r="V180" s="10">
        <v>6.5000000000000002E-2</v>
      </c>
      <c r="W180" s="10">
        <v>0.52700000000000002</v>
      </c>
      <c r="X180" s="10">
        <v>0.997</v>
      </c>
      <c r="Y180" s="10">
        <v>0.16800000000000001</v>
      </c>
      <c r="Z180" s="10">
        <v>5.7000000000000002E-2</v>
      </c>
      <c r="AA180" s="10">
        <v>2.1259999999999999</v>
      </c>
      <c r="AB180" s="10">
        <v>2.4260000000000002</v>
      </c>
      <c r="AC180" s="10">
        <v>928.29499999999996</v>
      </c>
      <c r="AD180" s="15">
        <f t="shared" ref="AD180:AD191" si="97">+($V180+$W180+$Y180)*0.072*10000*3/$D180</f>
        <v>5.8037229975384976</v>
      </c>
      <c r="AE180" s="15">
        <f t="shared" si="92"/>
        <v>38.710832393581782</v>
      </c>
      <c r="AF180" s="15">
        <f t="shared" ref="AF180:AF191" si="98">+($X180+$Y180)*0.072*10000*3/$D180</f>
        <v>8.896496437016248</v>
      </c>
      <c r="AG180" s="15">
        <f t="shared" si="93"/>
        <v>59.339631234898377</v>
      </c>
    </row>
    <row r="181" spans="1:33" s="13" customFormat="1" x14ac:dyDescent="0.3">
      <c r="A181" s="34"/>
      <c r="B181" s="34"/>
      <c r="C181" s="13">
        <v>33</v>
      </c>
      <c r="D181" s="14">
        <f t="shared" si="94"/>
        <v>297.17450257472808</v>
      </c>
      <c r="E181" s="10">
        <v>1.2999999999999999E-2</v>
      </c>
      <c r="F181" s="10">
        <v>6.5000000000000002E-2</v>
      </c>
      <c r="G181" s="10">
        <v>0.53400000000000003</v>
      </c>
      <c r="H181" s="10">
        <v>1.0249999999999999</v>
      </c>
      <c r="I181" s="10">
        <v>0.17599999999999999</v>
      </c>
      <c r="J181" s="10">
        <v>7.3999999999999996E-2</v>
      </c>
      <c r="K181" s="10">
        <v>3.3780000000000001</v>
      </c>
      <c r="L181" s="10">
        <v>4.0940000000000003</v>
      </c>
      <c r="M181" s="10">
        <v>1074.0050000000001</v>
      </c>
      <c r="N181" s="2">
        <f t="shared" si="87"/>
        <v>5.6330539312640129</v>
      </c>
      <c r="O181" s="2">
        <f t="shared" si="88"/>
        <v>37.572469721530965</v>
      </c>
      <c r="P181" s="2">
        <f t="shared" si="89"/>
        <v>8.7294164792878455</v>
      </c>
      <c r="Q181" s="2">
        <f t="shared" si="90"/>
        <v>58.225207916849932</v>
      </c>
      <c r="R181" s="2">
        <f t="shared" si="91"/>
        <v>9.2143840614705042</v>
      </c>
      <c r="S181" s="24"/>
      <c r="U181" s="10">
        <v>1.2999999999999999E-2</v>
      </c>
      <c r="V181" s="10">
        <v>6.0999999999999999E-2</v>
      </c>
      <c r="W181" s="10">
        <v>0.53100000000000003</v>
      </c>
      <c r="X181" s="10">
        <v>0.98199999999999998</v>
      </c>
      <c r="Y181" s="10">
        <v>0.16900000000000001</v>
      </c>
      <c r="Z181" s="10">
        <v>6.2E-2</v>
      </c>
      <c r="AA181" s="10">
        <v>2.2170000000000001</v>
      </c>
      <c r="AB181" s="10">
        <v>3.7570000000000001</v>
      </c>
      <c r="AC181" s="10">
        <v>975.29700000000003</v>
      </c>
      <c r="AD181" s="15">
        <f t="shared" si="97"/>
        <v>5.5312955376669874</v>
      </c>
      <c r="AE181" s="15">
        <f t="shared" si="92"/>
        <v>36.893741236238803</v>
      </c>
      <c r="AF181" s="15">
        <f t="shared" si="98"/>
        <v>8.3659936450127486</v>
      </c>
      <c r="AG181" s="15">
        <f t="shared" si="93"/>
        <v>55.80117761223503</v>
      </c>
    </row>
    <row r="182" spans="1:33" s="13" customFormat="1" x14ac:dyDescent="0.3">
      <c r="A182" s="34"/>
      <c r="B182" s="34"/>
      <c r="C182" s="13">
        <v>34</v>
      </c>
      <c r="D182" s="14">
        <f t="shared" si="94"/>
        <v>295.87190347055065</v>
      </c>
      <c r="E182" s="10">
        <v>1E-3</v>
      </c>
      <c r="F182" s="10">
        <v>7.3999999999999996E-2</v>
      </c>
      <c r="G182" s="10">
        <v>0.47399999999999998</v>
      </c>
      <c r="H182" s="10">
        <v>0.95299999999999996</v>
      </c>
      <c r="I182" s="10">
        <v>0.16200000000000001</v>
      </c>
      <c r="J182" s="10">
        <v>7.1999999999999995E-2</v>
      </c>
      <c r="K182" s="10">
        <v>2.84</v>
      </c>
      <c r="L182" s="10">
        <v>0.69799999999999995</v>
      </c>
      <c r="M182" s="10">
        <v>1088.952</v>
      </c>
      <c r="N182" s="2">
        <f t="shared" si="87"/>
        <v>5.1833242089262637</v>
      </c>
      <c r="O182" s="2">
        <f t="shared" si="88"/>
        <v>34.57277247353818</v>
      </c>
      <c r="P182" s="2">
        <f t="shared" si="89"/>
        <v>8.1400091450039209</v>
      </c>
      <c r="Q182" s="2">
        <f t="shared" si="90"/>
        <v>54.293860997176154</v>
      </c>
      <c r="R182" s="2">
        <f t="shared" si="91"/>
        <v>8.592231875281918</v>
      </c>
      <c r="S182" s="24"/>
      <c r="U182" s="10">
        <v>3.0000000000000001E-3</v>
      </c>
      <c r="V182" s="10">
        <v>6.9000000000000006E-2</v>
      </c>
      <c r="W182" s="10">
        <v>0.47099999999999997</v>
      </c>
      <c r="X182" s="10">
        <v>0.90900000000000003</v>
      </c>
      <c r="Y182" s="10">
        <v>0.154</v>
      </c>
      <c r="Z182" s="10">
        <v>6.2E-2</v>
      </c>
      <c r="AA182" s="10">
        <v>1.7150000000000001</v>
      </c>
      <c r="AB182" s="10">
        <v>0.69099999999999995</v>
      </c>
      <c r="AC182" s="10">
        <v>971.02200000000005</v>
      </c>
      <c r="AD182" s="15">
        <f t="shared" si="97"/>
        <v>5.0665169028096164</v>
      </c>
      <c r="AE182" s="15">
        <f t="shared" si="92"/>
        <v>33.793667741740144</v>
      </c>
      <c r="AF182" s="15">
        <f t="shared" si="98"/>
        <v>7.7603854001248154</v>
      </c>
      <c r="AG182" s="15">
        <f t="shared" si="93"/>
        <v>51.761770618832522</v>
      </c>
    </row>
    <row r="183" spans="1:33" s="13" customFormat="1" x14ac:dyDescent="0.3">
      <c r="A183" s="34"/>
      <c r="B183" s="34"/>
      <c r="C183" s="13">
        <v>35</v>
      </c>
      <c r="D183" s="14">
        <f t="shared" si="94"/>
        <v>263.02690514640909</v>
      </c>
      <c r="E183" s="10">
        <v>5.0000000000000001E-3</v>
      </c>
      <c r="F183" s="10">
        <v>7.9000000000000001E-2</v>
      </c>
      <c r="G183" s="10">
        <v>0.50800000000000001</v>
      </c>
      <c r="H183" s="10">
        <v>1.0149999999999999</v>
      </c>
      <c r="I183" s="10">
        <v>0.17499999999999999</v>
      </c>
      <c r="J183" s="10">
        <v>5.8000000000000003E-2</v>
      </c>
      <c r="K183" s="10">
        <v>2.8439999999999999</v>
      </c>
      <c r="L183" s="10">
        <v>0.221</v>
      </c>
      <c r="M183" s="10">
        <v>917.54899999999998</v>
      </c>
      <c r="N183" s="2">
        <f t="shared" si="87"/>
        <v>6.2576107911235503</v>
      </c>
      <c r="O183" s="2">
        <f t="shared" si="88"/>
        <v>41.73826397679408</v>
      </c>
      <c r="P183" s="2">
        <f t="shared" si="89"/>
        <v>9.7723843063477993</v>
      </c>
      <c r="Q183" s="2">
        <f t="shared" si="90"/>
        <v>65.181803323339821</v>
      </c>
      <c r="R183" s="2">
        <f t="shared" si="91"/>
        <v>10.315294545589346</v>
      </c>
      <c r="S183" s="24"/>
      <c r="U183" s="10">
        <v>5.0000000000000001E-3</v>
      </c>
      <c r="V183" s="10">
        <v>7.4999999999999997E-2</v>
      </c>
      <c r="W183" s="10">
        <v>0.505</v>
      </c>
      <c r="X183" s="10">
        <v>0.97199999999999998</v>
      </c>
      <c r="Y183" s="10">
        <v>0.16700000000000001</v>
      </c>
      <c r="Z183" s="10">
        <v>5.6000000000000001E-2</v>
      </c>
      <c r="AA183" s="10">
        <v>1.786</v>
      </c>
      <c r="AB183" s="10">
        <v>0.26700000000000002</v>
      </c>
      <c r="AC183" s="10">
        <v>863.22799999999995</v>
      </c>
      <c r="AD183" s="15">
        <f t="shared" si="97"/>
        <v>6.1344294763376537</v>
      </c>
      <c r="AE183" s="15">
        <f t="shared" si="92"/>
        <v>40.916644607172152</v>
      </c>
      <c r="AF183" s="15">
        <f t="shared" si="98"/>
        <v>9.3535678360757526</v>
      </c>
      <c r="AG183" s="15">
        <f t="shared" si="93"/>
        <v>62.388297466625268</v>
      </c>
    </row>
    <row r="184" spans="1:33" s="13" customFormat="1" x14ac:dyDescent="0.3">
      <c r="A184" s="34"/>
      <c r="B184" s="34"/>
      <c r="C184" s="13">
        <v>36</v>
      </c>
      <c r="D184" s="14">
        <f t="shared" si="94"/>
        <v>284.59977452085684</v>
      </c>
      <c r="E184" s="10">
        <v>8.0000000000000002E-3</v>
      </c>
      <c r="F184" s="10">
        <v>7.5999999999999998E-2</v>
      </c>
      <c r="G184" s="10">
        <v>0.53300000000000003</v>
      </c>
      <c r="H184" s="10">
        <v>1.022</v>
      </c>
      <c r="I184" s="10">
        <v>0.18099999999999999</v>
      </c>
      <c r="J184" s="10">
        <v>5.7000000000000002E-2</v>
      </c>
      <c r="K184" s="10">
        <v>2.2989999999999999</v>
      </c>
      <c r="L184" s="10">
        <v>2.073</v>
      </c>
      <c r="M184" s="10">
        <v>1014.6079999999999</v>
      </c>
      <c r="N184" s="2">
        <f t="shared" si="87"/>
        <v>5.9957883061321491</v>
      </c>
      <c r="O184" s="2">
        <f t="shared" si="88"/>
        <v>39.991908001901436</v>
      </c>
      <c r="P184" s="2">
        <f t="shared" si="89"/>
        <v>9.1302953573126278</v>
      </c>
      <c r="Q184" s="2">
        <f t="shared" si="90"/>
        <v>60.89907003327523</v>
      </c>
      <c r="R184" s="2">
        <f t="shared" si="91"/>
        <v>9.6375339882744413</v>
      </c>
      <c r="S184" s="24"/>
      <c r="U184" s="10">
        <v>8.9999999999999993E-3</v>
      </c>
      <c r="V184" s="10">
        <v>7.0999999999999994E-2</v>
      </c>
      <c r="W184" s="10">
        <v>0.53</v>
      </c>
      <c r="X184" s="10">
        <v>0.98</v>
      </c>
      <c r="Y184" s="10">
        <v>0.17499999999999999</v>
      </c>
      <c r="Z184" s="10">
        <v>7.2999999999999995E-2</v>
      </c>
      <c r="AA184" s="10">
        <v>1.593</v>
      </c>
      <c r="AB184" s="10">
        <v>1.7450000000000001</v>
      </c>
      <c r="AC184" s="10">
        <v>934.02800000000002</v>
      </c>
      <c r="AD184" s="15">
        <f t="shared" si="97"/>
        <v>5.8895338298209472</v>
      </c>
      <c r="AE184" s="15">
        <f t="shared" si="92"/>
        <v>39.283190644905716</v>
      </c>
      <c r="AF184" s="15">
        <f t="shared" si="98"/>
        <v>8.7659942956742203</v>
      </c>
      <c r="AG184" s="15">
        <f t="shared" si="93"/>
        <v>58.469181952147046</v>
      </c>
    </row>
    <row r="185" spans="1:33" s="13" customFormat="1" x14ac:dyDescent="0.3">
      <c r="A185" s="34"/>
      <c r="B185" s="34"/>
      <c r="C185" s="13">
        <v>37</v>
      </c>
      <c r="D185" s="14">
        <f t="shared" si="94"/>
        <v>283.744172582955</v>
      </c>
      <c r="E185" s="10">
        <v>8.9999999999999993E-3</v>
      </c>
      <c r="F185" s="10">
        <v>6.7000000000000004E-2</v>
      </c>
      <c r="G185" s="10">
        <v>0.45500000000000002</v>
      </c>
      <c r="H185" s="10">
        <v>0.89900000000000002</v>
      </c>
      <c r="I185" s="10">
        <v>0.16400000000000001</v>
      </c>
      <c r="J185" s="10">
        <v>7.0999999999999994E-2</v>
      </c>
      <c r="K185" s="10">
        <v>2.766</v>
      </c>
      <c r="L185" s="10">
        <v>2.0910000000000002</v>
      </c>
      <c r="M185" s="10">
        <v>1013.048</v>
      </c>
      <c r="N185" s="2">
        <f t="shared" si="87"/>
        <v>5.2221689224887768</v>
      </c>
      <c r="O185" s="2">
        <f t="shared" si="88"/>
        <v>34.831866713000139</v>
      </c>
      <c r="P185" s="2">
        <f t="shared" si="89"/>
        <v>8.0920780825154086</v>
      </c>
      <c r="Q185" s="2">
        <f t="shared" si="90"/>
        <v>53.974160810377775</v>
      </c>
      <c r="R185" s="2">
        <f t="shared" si="91"/>
        <v>8.541637975988488</v>
      </c>
      <c r="S185" s="24"/>
      <c r="U185" s="10">
        <v>8.0000000000000002E-3</v>
      </c>
      <c r="V185" s="10">
        <v>6.2E-2</v>
      </c>
      <c r="W185" s="10">
        <v>0.45200000000000001</v>
      </c>
      <c r="X185" s="10">
        <v>0.85699999999999998</v>
      </c>
      <c r="Y185" s="10">
        <v>0.157</v>
      </c>
      <c r="Z185" s="10">
        <v>6.6000000000000003E-2</v>
      </c>
      <c r="AA185" s="10">
        <v>1.651</v>
      </c>
      <c r="AB185" s="10">
        <v>1.8660000000000001</v>
      </c>
      <c r="AC185" s="10">
        <v>931.22</v>
      </c>
      <c r="AD185" s="15">
        <f t="shared" si="97"/>
        <v>5.1079815553789656</v>
      </c>
      <c r="AE185" s="15">
        <f t="shared" si="92"/>
        <v>34.0702369743777</v>
      </c>
      <c r="AF185" s="15">
        <f t="shared" si="98"/>
        <v>7.7190660166233531</v>
      </c>
      <c r="AG185" s="15">
        <f t="shared" si="93"/>
        <v>51.486170330877762</v>
      </c>
    </row>
    <row r="186" spans="1:33" s="13" customFormat="1" x14ac:dyDescent="0.3">
      <c r="A186" s="34"/>
      <c r="B186" s="34"/>
      <c r="C186" s="13">
        <v>38</v>
      </c>
      <c r="D186" s="14">
        <f t="shared" si="94"/>
        <v>238.18915871903471</v>
      </c>
      <c r="E186" s="10">
        <v>7.0000000000000001E-3</v>
      </c>
      <c r="F186" s="10">
        <v>7.0000000000000007E-2</v>
      </c>
      <c r="G186" s="10">
        <v>0.47199999999999998</v>
      </c>
      <c r="H186" s="10">
        <v>0.94099999999999995</v>
      </c>
      <c r="I186" s="10">
        <v>0.159</v>
      </c>
      <c r="J186" s="10">
        <v>5.3999999999999999E-2</v>
      </c>
      <c r="K186" s="10">
        <v>2.9470000000000001</v>
      </c>
      <c r="L186" s="10">
        <v>1.502</v>
      </c>
      <c r="M186" s="10">
        <v>853.06</v>
      </c>
      <c r="N186" s="2">
        <f t="shared" si="87"/>
        <v>6.3569643897440624</v>
      </c>
      <c r="O186" s="2">
        <f t="shared" si="88"/>
        <v>42.400952479592895</v>
      </c>
      <c r="P186" s="2">
        <f t="shared" si="89"/>
        <v>9.9752650908965279</v>
      </c>
      <c r="Q186" s="2">
        <f t="shared" si="90"/>
        <v>66.535018156279847</v>
      </c>
      <c r="R186" s="2">
        <f t="shared" si="91"/>
        <v>10.529446484835224</v>
      </c>
      <c r="S186" s="24"/>
      <c r="U186" s="10">
        <v>6.0000000000000001E-3</v>
      </c>
      <c r="V186" s="10">
        <v>6.6000000000000003E-2</v>
      </c>
      <c r="W186" s="10">
        <v>0.46899999999999997</v>
      </c>
      <c r="X186" s="10">
        <v>0.89900000000000002</v>
      </c>
      <c r="Y186" s="10">
        <v>0.152</v>
      </c>
      <c r="Z186" s="10">
        <v>4.8000000000000001E-2</v>
      </c>
      <c r="AA186" s="10">
        <v>1.841</v>
      </c>
      <c r="AB186" s="10">
        <v>1.2609999999999999</v>
      </c>
      <c r="AC186" s="10">
        <v>781.71299999999997</v>
      </c>
      <c r="AD186" s="15">
        <f t="shared" si="97"/>
        <v>6.2300064704053781</v>
      </c>
      <c r="AE186" s="15">
        <f t="shared" si="92"/>
        <v>41.554143157603875</v>
      </c>
      <c r="AF186" s="15">
        <f t="shared" si="98"/>
        <v>9.5309123732111392</v>
      </c>
      <c r="AG186" s="15">
        <f t="shared" si="93"/>
        <v>63.571185529318299</v>
      </c>
    </row>
    <row r="187" spans="1:33" s="13" customFormat="1" x14ac:dyDescent="0.3">
      <c r="A187" s="34"/>
      <c r="B187" s="34"/>
      <c r="C187" s="13">
        <v>39</v>
      </c>
      <c r="D187" s="14">
        <f t="shared" si="94"/>
        <v>281.79652030835797</v>
      </c>
      <c r="E187" s="10">
        <v>0.01</v>
      </c>
      <c r="F187" s="10">
        <v>7.8E-2</v>
      </c>
      <c r="G187" s="10">
        <v>0.50600000000000001</v>
      </c>
      <c r="H187" s="10">
        <v>1.0109999999999999</v>
      </c>
      <c r="I187" s="10">
        <v>0.17599999999999999</v>
      </c>
      <c r="J187" s="10">
        <v>6.5000000000000002E-2</v>
      </c>
      <c r="K187" s="10">
        <v>3.1720000000000002</v>
      </c>
      <c r="L187" s="10">
        <v>1.738</v>
      </c>
      <c r="M187" s="10">
        <v>970.04700000000003</v>
      </c>
      <c r="N187" s="2">
        <f t="shared" si="87"/>
        <v>5.825480024393725</v>
      </c>
      <c r="O187" s="2">
        <f t="shared" si="88"/>
        <v>38.855951762706148</v>
      </c>
      <c r="P187" s="2">
        <f t="shared" si="89"/>
        <v>9.0984799854675664</v>
      </c>
      <c r="Q187" s="2">
        <f t="shared" si="90"/>
        <v>60.68686150306867</v>
      </c>
      <c r="R187" s="2">
        <f t="shared" si="91"/>
        <v>9.6039510957713201</v>
      </c>
      <c r="S187" s="24"/>
      <c r="U187" s="10">
        <v>0.01</v>
      </c>
      <c r="V187" s="10">
        <v>7.2999999999999995E-2</v>
      </c>
      <c r="W187" s="10">
        <v>0.503</v>
      </c>
      <c r="X187" s="10">
        <v>0.96799999999999997</v>
      </c>
      <c r="Y187" s="10">
        <v>0.16800000000000001</v>
      </c>
      <c r="Z187" s="10">
        <v>5.8999999999999997E-2</v>
      </c>
      <c r="AA187" s="10">
        <v>2.0379999999999998</v>
      </c>
      <c r="AB187" s="10">
        <v>1.4890000000000001</v>
      </c>
      <c r="AC187" s="10">
        <v>924.82799999999997</v>
      </c>
      <c r="AD187" s="15">
        <f t="shared" si="97"/>
        <v>5.702838339669646</v>
      </c>
      <c r="AE187" s="15">
        <f t="shared" si="92"/>
        <v>38.037931725596536</v>
      </c>
      <c r="AF187" s="15">
        <f t="shared" si="98"/>
        <v>8.7075596154095649</v>
      </c>
      <c r="AG187" s="15">
        <f t="shared" si="93"/>
        <v>58.0794226347818</v>
      </c>
    </row>
    <row r="188" spans="1:33" s="13" customFormat="1" x14ac:dyDescent="0.3">
      <c r="A188" s="34"/>
      <c r="B188" s="34"/>
      <c r="C188" s="13">
        <v>40</v>
      </c>
      <c r="D188" s="14">
        <f t="shared" si="94"/>
        <v>282.97967640695941</v>
      </c>
      <c r="E188" s="10">
        <v>5.0000000000000001E-3</v>
      </c>
      <c r="F188" s="10">
        <v>7.0999999999999994E-2</v>
      </c>
      <c r="G188" s="10">
        <v>0.45</v>
      </c>
      <c r="H188" s="10">
        <v>0.90700000000000003</v>
      </c>
      <c r="I188" s="10">
        <v>0.16400000000000001</v>
      </c>
      <c r="J188" s="10">
        <v>6.7000000000000004E-2</v>
      </c>
      <c r="K188" s="10">
        <v>2.847</v>
      </c>
      <c r="L188" s="10">
        <v>0.91200000000000003</v>
      </c>
      <c r="M188" s="10">
        <v>973.03300000000002</v>
      </c>
      <c r="N188" s="2">
        <f t="shared" si="87"/>
        <v>5.2286440453488758</v>
      </c>
      <c r="O188" s="2">
        <f t="shared" si="88"/>
        <v>34.875055782476998</v>
      </c>
      <c r="P188" s="2">
        <f t="shared" si="89"/>
        <v>8.1750040475454675</v>
      </c>
      <c r="Q188" s="2">
        <f t="shared" si="90"/>
        <v>54.527276997128268</v>
      </c>
      <c r="R188" s="2">
        <f t="shared" si="91"/>
        <v>8.6291709390757703</v>
      </c>
      <c r="S188" s="24"/>
      <c r="U188" s="10">
        <v>5.0000000000000001E-3</v>
      </c>
      <c r="V188" s="10">
        <v>6.6000000000000003E-2</v>
      </c>
      <c r="W188" s="10">
        <v>0.44700000000000001</v>
      </c>
      <c r="X188" s="10">
        <v>0.86399999999999999</v>
      </c>
      <c r="Y188" s="10">
        <v>0.157</v>
      </c>
      <c r="Z188" s="10">
        <v>6.2E-2</v>
      </c>
      <c r="AA188" s="10">
        <v>1.732</v>
      </c>
      <c r="AB188" s="10">
        <v>0.77900000000000003</v>
      </c>
      <c r="AC188" s="10">
        <v>928.71100000000001</v>
      </c>
      <c r="AD188" s="15">
        <f t="shared" si="97"/>
        <v>5.1141481903412354</v>
      </c>
      <c r="AE188" s="15">
        <f t="shared" si="92"/>
        <v>34.111368429576039</v>
      </c>
      <c r="AF188" s="15">
        <f t="shared" si="98"/>
        <v>7.7933511975200016</v>
      </c>
      <c r="AG188" s="15">
        <f t="shared" si="93"/>
        <v>51.981652487458412</v>
      </c>
    </row>
    <row r="189" spans="1:33" s="13" customFormat="1" x14ac:dyDescent="0.3">
      <c r="A189" s="34"/>
      <c r="B189" s="34"/>
      <c r="C189" s="13" t="s">
        <v>30</v>
      </c>
      <c r="D189" s="14">
        <f t="shared" si="94"/>
        <v>293.0491483591822</v>
      </c>
      <c r="E189" s="13">
        <v>0.01</v>
      </c>
      <c r="F189" s="13">
        <v>7.350000000000001E-2</v>
      </c>
      <c r="G189" s="13">
        <v>0.45325000000000004</v>
      </c>
      <c r="H189" s="13">
        <v>0.90775000000000006</v>
      </c>
      <c r="I189" s="13">
        <v>0.16</v>
      </c>
      <c r="J189" s="13">
        <v>6.6750000000000004E-2</v>
      </c>
      <c r="K189" s="13">
        <v>2.9509999999999996</v>
      </c>
      <c r="L189" s="10">
        <v>1.7570000000000001</v>
      </c>
      <c r="M189" s="10">
        <v>1021.7159999999999</v>
      </c>
      <c r="N189" s="2">
        <f t="shared" si="87"/>
        <v>5.0618812861447475</v>
      </c>
      <c r="O189" s="2">
        <f t="shared" si="88"/>
        <v>33.762748178585468</v>
      </c>
      <c r="P189" s="2">
        <f t="shared" si="89"/>
        <v>7.8701474237802014</v>
      </c>
      <c r="Q189" s="2">
        <f t="shared" si="90"/>
        <v>52.493883316613946</v>
      </c>
      <c r="R189" s="2">
        <f t="shared" si="91"/>
        <v>8.3073778362124369</v>
      </c>
      <c r="S189" s="24"/>
      <c r="U189" s="13">
        <v>9.2499999999999995E-3</v>
      </c>
      <c r="V189" s="13">
        <v>6.9000000000000006E-2</v>
      </c>
      <c r="W189" s="13">
        <v>0.45024999999999998</v>
      </c>
      <c r="X189" s="13">
        <v>0.86475000000000013</v>
      </c>
      <c r="Y189" s="13">
        <v>0.1525</v>
      </c>
      <c r="Z189" s="13">
        <v>6.0249999999999998E-2</v>
      </c>
      <c r="AA189" s="13">
        <v>1.8345</v>
      </c>
      <c r="AB189" s="13">
        <v>1.7202499999999998</v>
      </c>
      <c r="AC189" s="13">
        <v>961.75799999999992</v>
      </c>
      <c r="AD189" s="15">
        <f t="shared" si="97"/>
        <v>4.9513196271827207</v>
      </c>
      <c r="AE189" s="15">
        <f t="shared" si="92"/>
        <v>33.025301913308745</v>
      </c>
      <c r="AF189" s="15">
        <f t="shared" si="98"/>
        <v>7.4979231719413839</v>
      </c>
      <c r="AG189" s="15">
        <f t="shared" si="93"/>
        <v>50.011147556849032</v>
      </c>
    </row>
    <row r="190" spans="1:33" s="13" customFormat="1" x14ac:dyDescent="0.3">
      <c r="A190" s="34"/>
      <c r="B190" s="34"/>
      <c r="C190" s="13">
        <v>42</v>
      </c>
      <c r="D190" s="14">
        <f t="shared" si="94"/>
        <v>299.24586367652887</v>
      </c>
      <c r="E190" s="10">
        <v>8.9999999999999993E-3</v>
      </c>
      <c r="F190" s="10">
        <v>6.9000000000000006E-2</v>
      </c>
      <c r="G190" s="10">
        <v>0.46200000000000002</v>
      </c>
      <c r="H190" s="10">
        <v>0.91800000000000004</v>
      </c>
      <c r="I190" s="10">
        <v>0.16900000000000001</v>
      </c>
      <c r="J190" s="10">
        <v>6.8000000000000005E-2</v>
      </c>
      <c r="K190" s="10">
        <v>2.79</v>
      </c>
      <c r="L190" s="10">
        <v>1.7050000000000001</v>
      </c>
      <c r="M190" s="10">
        <v>1034.924</v>
      </c>
      <c r="N190" s="2">
        <f t="shared" si="87"/>
        <v>5.0527014189055022</v>
      </c>
      <c r="O190" s="2">
        <f t="shared" si="88"/>
        <v>33.701518464099699</v>
      </c>
      <c r="P190" s="2">
        <f t="shared" si="89"/>
        <v>7.8461234890718288</v>
      </c>
      <c r="Q190" s="2">
        <f t="shared" si="90"/>
        <v>52.333643672109098</v>
      </c>
      <c r="R190" s="2">
        <f t="shared" si="91"/>
        <v>8.2820192384647093</v>
      </c>
      <c r="S190" s="24"/>
      <c r="U190" s="10">
        <v>8.9999999999999993E-3</v>
      </c>
      <c r="V190" s="10">
        <v>6.5000000000000002E-2</v>
      </c>
      <c r="W190" s="10">
        <v>0.45900000000000002</v>
      </c>
      <c r="X190" s="10">
        <v>0.876</v>
      </c>
      <c r="Y190" s="10">
        <v>0.16200000000000001</v>
      </c>
      <c r="Z190" s="10">
        <v>6.6000000000000003E-2</v>
      </c>
      <c r="AA190" s="10">
        <v>1.7010000000000001</v>
      </c>
      <c r="AB190" s="10">
        <v>1.526</v>
      </c>
      <c r="AC190" s="10">
        <v>982.09500000000003</v>
      </c>
      <c r="AD190" s="15">
        <f t="shared" si="97"/>
        <v>4.9516473905273921</v>
      </c>
      <c r="AE190" s="15">
        <f t="shared" si="92"/>
        <v>33.027488094817706</v>
      </c>
      <c r="AF190" s="15">
        <f t="shared" si="98"/>
        <v>7.4924343897484453</v>
      </c>
      <c r="AG190" s="15">
        <f t="shared" si="93"/>
        <v>49.974537379622127</v>
      </c>
    </row>
    <row r="191" spans="1:33" s="13" customFormat="1" x14ac:dyDescent="0.3">
      <c r="C191" s="13" t="s">
        <v>21</v>
      </c>
      <c r="D191" s="14">
        <f t="shared" si="94"/>
        <v>285.91395228373807</v>
      </c>
      <c r="E191" s="10">
        <v>7.0000000000000001E-3</v>
      </c>
      <c r="F191" s="10">
        <v>7.4999999999999997E-2</v>
      </c>
      <c r="G191" s="10">
        <v>0.51300000000000001</v>
      </c>
      <c r="H191" s="10">
        <v>1.018</v>
      </c>
      <c r="I191" s="10">
        <v>0.17799999999999999</v>
      </c>
      <c r="J191" s="10">
        <v>6.7000000000000004E-2</v>
      </c>
      <c r="K191" s="10">
        <v>3.1160000000000001</v>
      </c>
      <c r="L191" s="10">
        <v>1.853</v>
      </c>
      <c r="M191" s="10">
        <v>1032.596</v>
      </c>
      <c r="N191" s="2">
        <f t="shared" si="87"/>
        <v>5.7869159122323337</v>
      </c>
      <c r="O191" s="2">
        <f t="shared" si="88"/>
        <v>38.598729134589668</v>
      </c>
      <c r="P191" s="2">
        <f t="shared" si="89"/>
        <v>9.0354457324149742</v>
      </c>
      <c r="Q191" s="2">
        <f t="shared" si="90"/>
        <v>60.266423035207879</v>
      </c>
      <c r="R191" s="2">
        <f t="shared" si="91"/>
        <v>9.5374149397713612</v>
      </c>
      <c r="S191" s="24"/>
      <c r="U191" s="10">
        <v>7.0000000000000001E-3</v>
      </c>
      <c r="V191" s="10">
        <v>7.0000000000000007E-2</v>
      </c>
      <c r="W191" s="10">
        <v>0.51</v>
      </c>
      <c r="X191" s="10">
        <v>0.97499999999999998</v>
      </c>
      <c r="Y191" s="10">
        <v>0.17100000000000001</v>
      </c>
      <c r="Z191" s="10">
        <v>6.0999999999999999E-2</v>
      </c>
      <c r="AA191" s="10">
        <v>2.0070000000000001</v>
      </c>
      <c r="AB191" s="10">
        <v>1.6870000000000001</v>
      </c>
      <c r="AC191" s="10">
        <v>938.34100000000001</v>
      </c>
      <c r="AD191" s="15">
        <f t="shared" si="97"/>
        <v>5.673595104551544</v>
      </c>
      <c r="AE191" s="15">
        <f t="shared" si="92"/>
        <v>37.842879347358796</v>
      </c>
      <c r="AF191" s="15">
        <f t="shared" si="98"/>
        <v>8.6577097068123408</v>
      </c>
      <c r="AG191" s="15">
        <f t="shared" si="93"/>
        <v>57.746923744438313</v>
      </c>
    </row>
    <row r="192" spans="1:33" s="13" customFormat="1" x14ac:dyDescent="0.3">
      <c r="L192" s="10"/>
      <c r="M192" s="10"/>
      <c r="N192" s="10"/>
      <c r="O192" s="10"/>
      <c r="P192" s="10"/>
      <c r="Q192" s="10"/>
      <c r="R192" s="10"/>
      <c r="S192" s="24"/>
    </row>
    <row r="193" spans="12:33" s="13" customFormat="1" x14ac:dyDescent="0.3">
      <c r="L193" s="10"/>
      <c r="M193" s="10" t="s">
        <v>12</v>
      </c>
      <c r="N193" s="2">
        <f t="shared" ref="N193:R193" si="99">+MIN(N169:N190)</f>
        <v>4.5400157898267546</v>
      </c>
      <c r="O193" s="2">
        <f t="shared" si="99"/>
        <v>30.281905318144453</v>
      </c>
      <c r="P193" s="2">
        <f t="shared" si="99"/>
        <v>7.1481099669612735</v>
      </c>
      <c r="Q193" s="2">
        <f t="shared" si="99"/>
        <v>47.677893479631692</v>
      </c>
      <c r="R193" s="2">
        <f t="shared" si="99"/>
        <v>7.5452271873480123</v>
      </c>
      <c r="S193" s="24"/>
      <c r="AC193" s="10" t="s">
        <v>12</v>
      </c>
      <c r="AD193" s="15">
        <f t="shared" ref="AD193:AG193" si="100">+MIN(AD169:AD190)</f>
        <v>4.4359892414510194</v>
      </c>
      <c r="AE193" s="15">
        <f t="shared" si="100"/>
        <v>29.588048240478297</v>
      </c>
      <c r="AF193" s="15">
        <f t="shared" si="100"/>
        <v>6.776586579905076</v>
      </c>
      <c r="AG193" s="15">
        <f t="shared" si="100"/>
        <v>45.199832487966859</v>
      </c>
    </row>
    <row r="194" spans="12:33" s="13" customFormat="1" x14ac:dyDescent="0.3">
      <c r="L194" s="10"/>
      <c r="M194" s="10" t="s">
        <v>13</v>
      </c>
      <c r="N194" s="2">
        <f t="shared" ref="N194:R194" si="101">+MAX(N169:N190)</f>
        <v>7.6453189263475005</v>
      </c>
      <c r="O194" s="2">
        <f t="shared" si="101"/>
        <v>50.99427723873783</v>
      </c>
      <c r="P194" s="2">
        <f t="shared" si="101"/>
        <v>11.990396506543114</v>
      </c>
      <c r="Q194" s="2">
        <f t="shared" si="101"/>
        <v>79.975944698642564</v>
      </c>
      <c r="R194" s="2">
        <f t="shared" si="101"/>
        <v>12.656529645795509</v>
      </c>
      <c r="S194" s="24"/>
      <c r="AC194" s="10" t="s">
        <v>13</v>
      </c>
      <c r="AD194" s="15">
        <f t="shared" ref="AD194:AG194" si="102">+MAX(AD169:AD190)</f>
        <v>10.707769957165302</v>
      </c>
      <c r="AE194" s="15">
        <f t="shared" si="102"/>
        <v>71.420825614292568</v>
      </c>
      <c r="AF194" s="15">
        <f t="shared" si="102"/>
        <v>15.312255154089012</v>
      </c>
      <c r="AG194" s="15">
        <f t="shared" si="102"/>
        <v>102.13274187777371</v>
      </c>
    </row>
    <row r="195" spans="12:33" s="13" customFormat="1" x14ac:dyDescent="0.3">
      <c r="L195" s="10"/>
      <c r="M195" s="10" t="s">
        <v>14</v>
      </c>
      <c r="N195" s="7">
        <f t="shared" ref="N195:R195" si="103">+AVERAGE(N169:N190)</f>
        <v>5.8023681766832107</v>
      </c>
      <c r="O195" s="7">
        <f t="shared" si="103"/>
        <v>38.701795738477003</v>
      </c>
      <c r="P195" s="16">
        <f t="shared" si="103"/>
        <v>9.0656471020736937</v>
      </c>
      <c r="Q195" s="7">
        <f t="shared" si="103"/>
        <v>60.467866170831549</v>
      </c>
      <c r="R195" s="7">
        <f t="shared" si="103"/>
        <v>9.5692941633000128</v>
      </c>
      <c r="S195" s="24"/>
      <c r="AC195" s="10" t="s">
        <v>14</v>
      </c>
      <c r="AD195" s="17">
        <f t="shared" ref="AD195:AG195" si="104">+AVERAGE(AD169:AD190)</f>
        <v>5.8352755554633324</v>
      </c>
      <c r="AE195" s="17">
        <f t="shared" si="104"/>
        <v>38.921287954940446</v>
      </c>
      <c r="AF195" s="17">
        <f t="shared" si="104"/>
        <v>8.8563890484212138</v>
      </c>
      <c r="AG195" s="17">
        <f t="shared" si="104"/>
        <v>59.072114952969507</v>
      </c>
    </row>
    <row r="196" spans="12:33" s="13" customFormat="1" x14ac:dyDescent="0.3">
      <c r="L196" s="10"/>
      <c r="M196" s="10" t="s">
        <v>15</v>
      </c>
      <c r="N196" s="4">
        <f t="shared" ref="N196:R196" si="105">+STDEVP(N169:N190)</f>
        <v>0.78959428317419178</v>
      </c>
      <c r="O196" s="4">
        <f t="shared" si="105"/>
        <v>5.2665938687719542</v>
      </c>
      <c r="P196" s="4">
        <f t="shared" si="105"/>
        <v>1.2465764287896615</v>
      </c>
      <c r="Q196" s="4">
        <f t="shared" si="105"/>
        <v>8.3146647800269857</v>
      </c>
      <c r="R196" s="4">
        <f t="shared" si="105"/>
        <v>1.3158306748335187</v>
      </c>
      <c r="S196" s="24"/>
      <c r="AC196" s="10" t="s">
        <v>15</v>
      </c>
      <c r="AD196" s="18">
        <f t="shared" ref="AD196:AG196" si="106">+STDEVP(AD169:AD190)</f>
        <v>1.2616876138318562</v>
      </c>
      <c r="AE196" s="18">
        <f t="shared" si="106"/>
        <v>8.4154563842584498</v>
      </c>
      <c r="AF196" s="18">
        <f t="shared" si="106"/>
        <v>1.7662694789405049</v>
      </c>
      <c r="AG196" s="18">
        <f t="shared" si="106"/>
        <v>11.781017424533134</v>
      </c>
    </row>
    <row r="197" spans="12:33" s="13" customFormat="1" x14ac:dyDescent="0.3">
      <c r="L197" s="10"/>
      <c r="M197" s="10" t="s">
        <v>16</v>
      </c>
      <c r="N197" s="2">
        <f t="shared" ref="N197:R197" si="107">+N196/N195*100</f>
        <v>13.608138248571896</v>
      </c>
      <c r="O197" s="2">
        <f t="shared" si="107"/>
        <v>13.608138248572146</v>
      </c>
      <c r="P197" s="2">
        <f t="shared" si="107"/>
        <v>13.75055100594548</v>
      </c>
      <c r="Q197" s="2">
        <f t="shared" si="107"/>
        <v>13.750551005945383</v>
      </c>
      <c r="R197" s="2">
        <f t="shared" si="107"/>
        <v>13.750551005945342</v>
      </c>
      <c r="S197" s="24"/>
      <c r="AC197" s="10" t="s">
        <v>16</v>
      </c>
      <c r="AD197" s="15">
        <f t="shared" ref="AD197:AG197" si="108">+AD196/AD195*100</f>
        <v>21.621731516185029</v>
      </c>
      <c r="AE197" s="15">
        <f t="shared" si="108"/>
        <v>21.621731516184937</v>
      </c>
      <c r="AF197" s="15">
        <f t="shared" si="108"/>
        <v>19.943449517446044</v>
      </c>
      <c r="AG197" s="15">
        <f t="shared" si="108"/>
        <v>19.943449517445984</v>
      </c>
    </row>
  </sheetData>
  <mergeCells count="43">
    <mergeCell ref="U2:AG2"/>
    <mergeCell ref="A3:A5"/>
    <mergeCell ref="B3:B5"/>
    <mergeCell ref="C3:C5"/>
    <mergeCell ref="D3:D5"/>
    <mergeCell ref="E3:M3"/>
    <mergeCell ref="J4:J5"/>
    <mergeCell ref="K4:K5"/>
    <mergeCell ref="L4:L5"/>
    <mergeCell ref="E4:E5"/>
    <mergeCell ref="F4:F5"/>
    <mergeCell ref="G4:G5"/>
    <mergeCell ref="H4:H5"/>
    <mergeCell ref="I4:I5"/>
    <mergeCell ref="N4:O4"/>
    <mergeCell ref="AD3:AG3"/>
    <mergeCell ref="U3:AC3"/>
    <mergeCell ref="AF4:AG4"/>
    <mergeCell ref="AB4:AB5"/>
    <mergeCell ref="AC4:AC5"/>
    <mergeCell ref="AD4:AE4"/>
    <mergeCell ref="AA4:AA5"/>
    <mergeCell ref="U4:U5"/>
    <mergeCell ref="V4:V5"/>
    <mergeCell ref="W4:W5"/>
    <mergeCell ref="X4:X5"/>
    <mergeCell ref="Y4:Y5"/>
    <mergeCell ref="Z4:Z5"/>
    <mergeCell ref="E2:Q2"/>
    <mergeCell ref="A84:A106"/>
    <mergeCell ref="B84:B106"/>
    <mergeCell ref="A6:A35"/>
    <mergeCell ref="B6:B35"/>
    <mergeCell ref="A45:A74"/>
    <mergeCell ref="B45:B74"/>
    <mergeCell ref="M4:M5"/>
    <mergeCell ref="N3:R3"/>
    <mergeCell ref="P4:R4"/>
    <mergeCell ref="A1:D1"/>
    <mergeCell ref="A116:A148"/>
    <mergeCell ref="B116:B148"/>
    <mergeCell ref="A158:A190"/>
    <mergeCell ref="B158:B190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Evaluation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Hencz Mátyás</dc:creator>
  <cp:lastModifiedBy>Hencz Mátyás</cp:lastModifiedBy>
  <dcterms:created xsi:type="dcterms:W3CDTF">2019-07-19T08:09:39Z</dcterms:created>
  <dcterms:modified xsi:type="dcterms:W3CDTF">2021-07-26T15:46:55Z</dcterms:modified>
</cp:coreProperties>
</file>